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Sumar" sheetId="2" r:id="rId1"/>
    <sheet name="kráječ velkokapacitní" sheetId="3" r:id="rId2"/>
    <sheet name="vozíky a stoly příprava zel" sheetId="4" r:id="rId3"/>
    <sheet name="škrabka" sheetId="5" r:id="rId4"/>
    <sheet name="myčka" sheetId="6" r:id="rId5"/>
    <sheet name="mytí nádobí" sheetId="7" r:id="rId6"/>
    <sheet name="varna netechnologie" sheetId="8" r:id="rId7"/>
    <sheet name="multifunkční kotel" sheetId="11" r:id="rId8"/>
    <sheet name="konvektomat 20GN" sheetId="1" r:id="rId9"/>
    <sheet name="konvektomat 10GN" sheetId="9" r:id="rId10"/>
    <sheet name="plynový sporák" sheetId="12" r:id="rId11"/>
    <sheet name="plynový kotel 150l" sheetId="13" r:id="rId12"/>
    <sheet name="plynový kolet 230l" sheetId="14" r:id="rId13"/>
    <sheet name="výdej jídel" sheetId="15" r:id="rId14"/>
    <sheet name="chladící skříň nápoje" sheetId="25" r:id="rId15"/>
    <sheet name="multifunkční pánev" sheetId="10" r:id="rId16"/>
    <sheet name="výroba těsta" sheetId="16" r:id="rId17"/>
    <sheet name="šlehací a hnetací stroj" sheetId="17" r:id="rId18"/>
    <sheet name="hnětač těsta" sheetId="18" r:id="rId19"/>
    <sheet name="dělička těsta" sheetId="19" r:id="rId20"/>
    <sheet name="kutr" sheetId="20" r:id="rId21"/>
    <sheet name="studená kuchyně" sheetId="21" r:id="rId22"/>
    <sheet name="chladící stůl" sheetId="24" r:id="rId23"/>
    <sheet name="nářezový stroj" sheetId="22" r:id="rId24"/>
    <sheet name="chladící skříň na GN" sheetId="23" r:id="rId25"/>
  </sheets>
  <definedNames>
    <definedName name="_GoBack" localSheetId="0">'Sumar'!$A$65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<sst xmlns="http://schemas.openxmlformats.org/spreadsheetml/2006/main" count="1353" uniqueCount="586">
  <si>
    <t>Položka:</t>
  </si>
  <si>
    <t>Položka</t>
  </si>
  <si>
    <t>Minimální technické požadavky</t>
  </si>
  <si>
    <t>Popis produktu</t>
  </si>
  <si>
    <t>Cena celkem:</t>
  </si>
  <si>
    <t>Zadávací dokumentace: Technologické vybavení pro kuchyně</t>
  </si>
  <si>
    <t>Druh položky</t>
  </si>
  <si>
    <t>Nabídková cena za 1ks v Kč bez DPH</t>
  </si>
  <si>
    <t>Nabídková cena spolu bez DPH</t>
  </si>
  <si>
    <t>DPH</t>
  </si>
  <si>
    <t>Celkem</t>
  </si>
  <si>
    <t>Dodávka a montáž v Praha</t>
  </si>
  <si>
    <t>Kapacita</t>
  </si>
  <si>
    <t>ano</t>
  </si>
  <si>
    <t>KS</t>
  </si>
  <si>
    <t>Cena v Kč s DPH</t>
  </si>
  <si>
    <t>Konvektomat boilerový 20GN 1/1</t>
  </si>
  <si>
    <t>Má nabízený produkt tuto vlastnost/spolňuje požadavek</t>
  </si>
  <si>
    <t>Velkokapacitní kráječ</t>
  </si>
  <si>
    <t>min 600 jídel</t>
  </si>
  <si>
    <t>počet rychlostí</t>
  </si>
  <si>
    <t>min 1</t>
  </si>
  <si>
    <t>počet otáček</t>
  </si>
  <si>
    <t>min 260ot/min</t>
  </si>
  <si>
    <t>disk</t>
  </si>
  <si>
    <t>standardní vyhazovací s ejeltorem</t>
  </si>
  <si>
    <t>Příslušenství:</t>
  </si>
  <si>
    <t>ejektor pro hranolky</t>
  </si>
  <si>
    <t>násypka pro všechny druhy zeleniny</t>
  </si>
  <si>
    <t>násypka pro podlouhlou zeleninu</t>
  </si>
  <si>
    <t>ano, min 9 troubkový nastavec různých průměrů, drží zeleninu ve vzpřímené poloze</t>
  </si>
  <si>
    <t>bezpečnostní spínač</t>
  </si>
  <si>
    <t>ano, při otevření krytu za provozu</t>
  </si>
  <si>
    <t>výkon</t>
  </si>
  <si>
    <t>rozsah až do 80 kg/min</t>
  </si>
  <si>
    <t>rozměr</t>
  </si>
  <si>
    <t>max 470x710x1070</t>
  </si>
  <si>
    <t>rozměr )šxhxv</t>
  </si>
  <si>
    <t>napětí</t>
  </si>
  <si>
    <t>max 400 V</t>
  </si>
  <si>
    <t>příkon</t>
  </si>
  <si>
    <t>max 1,5kW</t>
  </si>
  <si>
    <t>vsuvy</t>
  </si>
  <si>
    <t>GN2/1</t>
  </si>
  <si>
    <t>560x690x700</t>
  </si>
  <si>
    <t>Vozíky a stoly pro přípravu zeleniny</t>
  </si>
  <si>
    <t>Nerezový stůl jednoduchý</t>
  </si>
  <si>
    <t>800x700x900</t>
  </si>
  <si>
    <t>rozměr max šxhxv</t>
  </si>
  <si>
    <t>Hrubá přípravna zeleniny</t>
  </si>
  <si>
    <t>Škrabka</t>
  </si>
  <si>
    <t>umístění</t>
  </si>
  <si>
    <t>na pracovní plochu</t>
  </si>
  <si>
    <t>kapacita</t>
  </si>
  <si>
    <t>min 5kg</t>
  </si>
  <si>
    <t>přívod vody</t>
  </si>
  <si>
    <t>v držadle (i jako sprcha pro čistění škrabky)</t>
  </si>
  <si>
    <t>timer</t>
  </si>
  <si>
    <t>ano, přednastanená doba na 3 min</t>
  </si>
  <si>
    <t>Krájecí stůl</t>
  </si>
  <si>
    <t>rozměr max</t>
  </si>
  <si>
    <t>424x390x590</t>
  </si>
  <si>
    <t xml:space="preserve">příkon </t>
  </si>
  <si>
    <t>max 0,4kW</t>
  </si>
  <si>
    <t>Napětí</t>
  </si>
  <si>
    <t>max 230V</t>
  </si>
  <si>
    <t>materiál</t>
  </si>
  <si>
    <t>kombinace nerez a neirolen</t>
  </si>
  <si>
    <t>1900x700x900</t>
  </si>
  <si>
    <t>(všeho jeden kus)</t>
  </si>
  <si>
    <t>Stůl nerez se zásuvkovým blokem</t>
  </si>
  <si>
    <t>nerez</t>
  </si>
  <si>
    <t>2000x700x900</t>
  </si>
  <si>
    <t>Mycí stůl s dvoudřezem</t>
  </si>
  <si>
    <t>prolisovaná deska</t>
  </si>
  <si>
    <t>min 400x400x250</t>
  </si>
  <si>
    <t>rozměr dřez šxhxv</t>
  </si>
  <si>
    <t xml:space="preserve">nástěnná baterie se sprchou </t>
  </si>
  <si>
    <t>provedení Gastro</t>
  </si>
  <si>
    <t>Kombinovaná výlevka</t>
  </si>
  <si>
    <t>700x500x1200</t>
  </si>
  <si>
    <t>Vozík nerez</t>
  </si>
  <si>
    <t>Spolu</t>
  </si>
  <si>
    <t>Mytí provozního nádobí</t>
  </si>
  <si>
    <t>druh myčky</t>
  </si>
  <si>
    <t>min 30 košů /hod</t>
  </si>
  <si>
    <t>spotřeba vody</t>
  </si>
  <si>
    <t>max 7,5l/koš</t>
  </si>
  <si>
    <t>kapacita nádrže</t>
  </si>
  <si>
    <t xml:space="preserve">kapacita </t>
  </si>
  <si>
    <t>min 130l</t>
  </si>
  <si>
    <t>velikost koše</t>
  </si>
  <si>
    <t>min 1240x70mm</t>
  </si>
  <si>
    <t>nakládací výška</t>
  </si>
  <si>
    <t>min 880mm</t>
  </si>
  <si>
    <t>délka programu</t>
  </si>
  <si>
    <t>počet programů</t>
  </si>
  <si>
    <t>max 1500x1000x2000</t>
  </si>
  <si>
    <t>max 400V</t>
  </si>
  <si>
    <t>max 21,6kW</t>
  </si>
  <si>
    <t>Odpad</t>
  </si>
  <si>
    <t>napojení</t>
  </si>
  <si>
    <t>může být na teplou vodu</t>
  </si>
  <si>
    <t>Vstupní stůl</t>
  </si>
  <si>
    <t>600x600x300</t>
  </si>
  <si>
    <t>panel proti cákancům</t>
  </si>
  <si>
    <t>ano, po celé délce, uzavřený po obou stranách, hřebenové vodící lišty</t>
  </si>
  <si>
    <t>rozměr dřezu min šxhxv</t>
  </si>
  <si>
    <t>1450x903x900</t>
  </si>
  <si>
    <t>baterie se sprchou</t>
  </si>
  <si>
    <t>k předmývací myčce</t>
  </si>
  <si>
    <t xml:space="preserve">Baterie </t>
  </si>
  <si>
    <t>nerezová ocel</t>
  </si>
  <si>
    <t>rozměr (osazen k myčce)</t>
  </si>
  <si>
    <t>rozměr šxhxv (osazen k myčce)</t>
  </si>
  <si>
    <t>Varna</t>
  </si>
  <si>
    <t>Umývadlo na ruce</t>
  </si>
  <si>
    <t>Stůl s dřezem a policí</t>
  </si>
  <si>
    <t>1500x700x900</t>
  </si>
  <si>
    <t>Baterie k mycím stolům</t>
  </si>
  <si>
    <t>Stůl skříňkový s blokem zásuvek</t>
  </si>
  <si>
    <t>Stůl neutrální ve varném bloku</t>
  </si>
  <si>
    <t>1060x920x900</t>
  </si>
  <si>
    <t>630x920x900</t>
  </si>
  <si>
    <t>gastro</t>
  </si>
  <si>
    <t>500x920x900</t>
  </si>
  <si>
    <t>210x800x900</t>
  </si>
  <si>
    <t>1040x800x900</t>
  </si>
  <si>
    <t>napouštěcí rameno na vodu</t>
  </si>
  <si>
    <t>pracovní deska</t>
  </si>
  <si>
    <t>min 3mm nerez plech AISI 304 vystužený omega profil</t>
  </si>
  <si>
    <t>přední část</t>
  </si>
  <si>
    <t>tvar okapince, bez ostrých hran, hygienické provedení</t>
  </si>
  <si>
    <t>podstavba</t>
  </si>
  <si>
    <t>sokl</t>
  </si>
  <si>
    <t>konstrukce</t>
  </si>
  <si>
    <t>robusná rámová konstrukce se stavitelnými nohami</t>
  </si>
  <si>
    <t>600x920x900</t>
  </si>
  <si>
    <t>napojení ramena na vodu</t>
  </si>
  <si>
    <t>ano, SV + TV</t>
  </si>
  <si>
    <t>otevřená v hygienickém standardu H3, dle DIN18865-9</t>
  </si>
  <si>
    <t>150x920x900</t>
  </si>
  <si>
    <t>1,5mm nerez plech AISI 304, vystužené omega profily</t>
  </si>
  <si>
    <t>tvar okapince</t>
  </si>
  <si>
    <t>provedení</t>
  </si>
  <si>
    <t>bez ostrých hran , hygienické</t>
  </si>
  <si>
    <t>spodní čelní část</t>
  </si>
  <si>
    <t>uzavřena nrezovým plechem</t>
  </si>
  <si>
    <t>robusní rámová se stavitelnými nohami</t>
  </si>
  <si>
    <t>3 mm nerez plech AISI 304, vystužené omega profily</t>
  </si>
  <si>
    <t>1500x920x900</t>
  </si>
  <si>
    <t>min 65mm</t>
  </si>
  <si>
    <t>počet GN</t>
  </si>
  <si>
    <t>20 GN 1/1</t>
  </si>
  <si>
    <t>zavážecí vozík</t>
  </si>
  <si>
    <t>rozestup zásuvů</t>
  </si>
  <si>
    <t>spotřeba el energie</t>
  </si>
  <si>
    <t>max 6,1kW/hod</t>
  </si>
  <si>
    <t>režimy</t>
  </si>
  <si>
    <t>pára 30°C - 130°C</t>
  </si>
  <si>
    <t>horký vzduch 30°C - 300°C</t>
  </si>
  <si>
    <t>pára+horký vzduch 30°C - 300°C</t>
  </si>
  <si>
    <t>přesnost nastavení a regulace vlhkosti</t>
  </si>
  <si>
    <t>funkce</t>
  </si>
  <si>
    <t>vaření, smažení, fritování, vaření v páře, pečení, nízkoteplotní úpravy přes noc</t>
  </si>
  <si>
    <t>ovládání</t>
  </si>
  <si>
    <t>dotyková obrazovka</t>
  </si>
  <si>
    <t>mytí komory</t>
  </si>
  <si>
    <t>automatické</t>
  </si>
  <si>
    <t>tukový filtr</t>
  </si>
  <si>
    <t>ve varné komoře</t>
  </si>
  <si>
    <t>integrovaná ruční sprcha</t>
  </si>
  <si>
    <t>s automatickým navíjením</t>
  </si>
  <si>
    <t>sonda teploty jádra</t>
  </si>
  <si>
    <t>min 5 bodů</t>
  </si>
  <si>
    <t>min 350</t>
  </si>
  <si>
    <t>počet kroků v programu</t>
  </si>
  <si>
    <t>min 12</t>
  </si>
  <si>
    <t>počet ventilátorů</t>
  </si>
  <si>
    <t>počet rychlostí ventilátorů</t>
  </si>
  <si>
    <t>min 5, nastavitelné</t>
  </si>
  <si>
    <t>funkce zajišťující schlazení prostoru</t>
  </si>
  <si>
    <t xml:space="preserve">zobrazení požadovaných i zkutečných hodnot </t>
  </si>
  <si>
    <t>detekce vodního kamene a zavápnění</t>
  </si>
  <si>
    <t>bojler, automatické plnění vodou</t>
  </si>
  <si>
    <t>vhodné pro GN</t>
  </si>
  <si>
    <t>1/1, 1/2, 1/3</t>
  </si>
  <si>
    <t>rozhraní USB</t>
  </si>
  <si>
    <t>připojení WIFI</t>
  </si>
  <si>
    <t>vzdálení přístup</t>
  </si>
  <si>
    <t>ano, s aktivním prvkem ovládání</t>
  </si>
  <si>
    <t>EKO tablety</t>
  </si>
  <si>
    <t>certifikace</t>
  </si>
  <si>
    <t>cerfitikace školícího kuchaře pro rok 2023</t>
  </si>
  <si>
    <t>prodejní certifikace</t>
  </si>
  <si>
    <t>rok 2023</t>
  </si>
  <si>
    <t>servisní certifikace</t>
  </si>
  <si>
    <t>certifikace konvektomatu</t>
  </si>
  <si>
    <t>ENERGY EFICIENT, nebo ENERGY STAR</t>
  </si>
  <si>
    <t>varný systém má schválený noční provoz bez dozoru</t>
  </si>
  <si>
    <t>zaškolení, včetně vaření přes noc</t>
  </si>
  <si>
    <t>2ks</t>
  </si>
  <si>
    <t>Příkon</t>
  </si>
  <si>
    <t>Voda</t>
  </si>
  <si>
    <t>400V</t>
  </si>
  <si>
    <t>38kW</t>
  </si>
  <si>
    <t>SV</t>
  </si>
  <si>
    <t>DN50</t>
  </si>
  <si>
    <t>Varna stoly a jiné</t>
  </si>
  <si>
    <t>Konvektomat boilerový 10 GN 1/1</t>
  </si>
  <si>
    <t>specifikace</t>
  </si>
  <si>
    <t>18kW</t>
  </si>
  <si>
    <t>10 GN 1/1</t>
  </si>
  <si>
    <t>podstavec</t>
  </si>
  <si>
    <t>ano, se zásuvy na GN</t>
  </si>
  <si>
    <t>max 3kW/hod</t>
  </si>
  <si>
    <t>automatická korekce programu</t>
  </si>
  <si>
    <t>ano, dle vloženého množství potravin</t>
  </si>
  <si>
    <t xml:space="preserve">Užitný objem min 150l </t>
  </si>
  <si>
    <t>Rozsah nastavení teploty při tepelné úpravě pokrmů</t>
  </si>
  <si>
    <t>minimálně 30-250°C</t>
  </si>
  <si>
    <t>Rozměr stroje</t>
  </si>
  <si>
    <t>max. ŠxHxV  do 1400x900x1100mm</t>
  </si>
  <si>
    <t xml:space="preserve">Elektrická energie </t>
  </si>
  <si>
    <t>min.: 400V/41kW(63A)</t>
  </si>
  <si>
    <t>Dotyková teplota obložení nádob</t>
  </si>
  <si>
    <t xml:space="preserve"> max. 73 °C</t>
  </si>
  <si>
    <t xml:space="preserve">Sendvičové dno pánve o síle </t>
  </si>
  <si>
    <t>max. 15mm</t>
  </si>
  <si>
    <t>Možnost rozdělení dna pánve</t>
  </si>
  <si>
    <t>na min 4 varné zóny</t>
  </si>
  <si>
    <t xml:space="preserve">Varné režimy </t>
  </si>
  <si>
    <t>minimálněvaření, pečení (grilování, restování a podobně), fritování</t>
  </si>
  <si>
    <t xml:space="preserve">Paměť </t>
  </si>
  <si>
    <t>pro min 500 programů </t>
  </si>
  <si>
    <t>Vaření</t>
  </si>
  <si>
    <t xml:space="preserve"> přímo ve varné nádobě, nebo ve varných koších</t>
  </si>
  <si>
    <t xml:space="preserve">Vícebodová vpichová pokrmová sonda </t>
  </si>
  <si>
    <t>min 3 měřící body</t>
  </si>
  <si>
    <t>Převládající materiál</t>
  </si>
  <si>
    <t>nerezavějící ocel AISI 304</t>
  </si>
  <si>
    <t>Elektricky sklopná vana</t>
  </si>
  <si>
    <t>Elektrický sklopné víko</t>
  </si>
  <si>
    <t>Kompletní hygienické uzavření varného prostoru víkem bez otvorů</t>
  </si>
  <si>
    <t>Elektrický zdvih varných a fritovacích košů</t>
  </si>
  <si>
    <t>Integrovaná ruční sprcha s automatickým navíjením</t>
  </si>
  <si>
    <t>Integrovaná 230V zásuvka</t>
  </si>
  <si>
    <t>minimálně 2,1kW(10A)</t>
  </si>
  <si>
    <t>Automatické napouštění vody</t>
  </si>
  <si>
    <t>přesnost 1 litr</t>
  </si>
  <si>
    <t xml:space="preserve">Ovládání elektronické </t>
  </si>
  <si>
    <t>Integrované zamykání displeje</t>
  </si>
  <si>
    <t>Vypouštění odpadní vody z varných procedur přímo vestavěným odtokem v pánvi bez sklápění varné nádoby</t>
  </si>
  <si>
    <t xml:space="preserve">Rychlost náhřevu varné plochy </t>
  </si>
  <si>
    <t>z běžné teploty okolí cca 21°C maximálně: 3 minuty na 200°C</t>
  </si>
  <si>
    <t>Konektivita</t>
  </si>
  <si>
    <t>WIFI, USB, Ethernet</t>
  </si>
  <si>
    <t xml:space="preserve">Varný systém má schválen provoz bez dozoru </t>
  </si>
  <si>
    <t>ano, funkce nočního vaření</t>
  </si>
  <si>
    <t>Energetická účinnost testovaná podle normy DIN 18873</t>
  </si>
  <si>
    <t>Ochrana proti stříkající a tryskající vodě IX5</t>
  </si>
  <si>
    <t>1ks</t>
  </si>
  <si>
    <t>Příslušenství k pánvi</t>
  </si>
  <si>
    <t>Vaření v tlaku</t>
  </si>
  <si>
    <t>min 300mbar</t>
  </si>
  <si>
    <t>Multifunkční pánev 150l</t>
  </si>
  <si>
    <t>Příslušenství k multifunkční pánvi</t>
  </si>
  <si>
    <t>Napojení na vodu a odpad</t>
  </si>
  <si>
    <t>3ks</t>
  </si>
  <si>
    <t>stěrka</t>
  </si>
  <si>
    <t>varný koš</t>
  </si>
  <si>
    <t>síto</t>
  </si>
  <si>
    <t>rošt na dno pánve</t>
  </si>
  <si>
    <t>rameno na vaření ve varných koších</t>
  </si>
  <si>
    <t>vozík na vypouštění obsahu včetně GN s držadly</t>
  </si>
  <si>
    <t>zpět</t>
  </si>
  <si>
    <t>Myčka černého provozního nádobí</t>
  </si>
  <si>
    <t>objem</t>
  </si>
  <si>
    <t>min 290l</t>
  </si>
  <si>
    <t>max 24kW</t>
  </si>
  <si>
    <t>řízený</t>
  </si>
  <si>
    <t>ovládací panel</t>
  </si>
  <si>
    <t>dotykový</t>
  </si>
  <si>
    <t>integrovaná napouštěcí baterie</t>
  </si>
  <si>
    <t>ventil</t>
  </si>
  <si>
    <t>multifunkční a napouštěcí ventil vhodný pro mytí v mycím stroji</t>
  </si>
  <si>
    <t>integrovaná ochrana proti přerušení napětí</t>
  </si>
  <si>
    <t>systém chlazení víka</t>
  </si>
  <si>
    <t>bezúdržbový topný systém vakuový</t>
  </si>
  <si>
    <t>na stávající rozvody</t>
  </si>
  <si>
    <t>min 20kW</t>
  </si>
  <si>
    <t>Plynový sporák</t>
  </si>
  <si>
    <t>počet horáků</t>
  </si>
  <si>
    <t>regulace výkonu</t>
  </si>
  <si>
    <t>pomocí plynových ventilů</t>
  </si>
  <si>
    <t>věčný plamen</t>
  </si>
  <si>
    <t>ano, integrovaný v hořáku</t>
  </si>
  <si>
    <t>min 3mm nerezový plech AISI 304, vyztužené omega profily</t>
  </si>
  <si>
    <t>celorámová</t>
  </si>
  <si>
    <t>provedení hygienické</t>
  </si>
  <si>
    <t>max 900x920x220</t>
  </si>
  <si>
    <t>podstavba pod plynový sporák</t>
  </si>
  <si>
    <t xml:space="preserve">ano </t>
  </si>
  <si>
    <t>hygienický standard</t>
  </si>
  <si>
    <t>H3, dle DIN 18865-8</t>
  </si>
  <si>
    <t xml:space="preserve">konstrukce </t>
  </si>
  <si>
    <t>rámová, stavitelné nohy</t>
  </si>
  <si>
    <t>rozměr podstavby</t>
  </si>
  <si>
    <t>900x920x680</t>
  </si>
  <si>
    <t>příkon plyn</t>
  </si>
  <si>
    <t>32kW</t>
  </si>
  <si>
    <t>Mytí nádobí</t>
  </si>
  <si>
    <t>montáž</t>
  </si>
  <si>
    <t>Plynový kotel 150l</t>
  </si>
  <si>
    <t>dvouplášťový</t>
  </si>
  <si>
    <t>nepřímý ohřev</t>
  </si>
  <si>
    <t>0,5 baru</t>
  </si>
  <si>
    <t>automatické sledování a doplňování vody v duplikátoru</t>
  </si>
  <si>
    <t>víko</t>
  </si>
  <si>
    <t>dotykový panel, pomocí jednoho ventilu</t>
  </si>
  <si>
    <t>dvouplášťové vyvážené</t>
  </si>
  <si>
    <t>integrovaná baterie</t>
  </si>
  <si>
    <t>ano, SV i TV</t>
  </si>
  <si>
    <t>horní deska</t>
  </si>
  <si>
    <t>min 2mm z AISI 304</t>
  </si>
  <si>
    <t>celorámová robusní</t>
  </si>
  <si>
    <t>vypoštěcí kohout</t>
  </si>
  <si>
    <t>2"</t>
  </si>
  <si>
    <t>ochrana proti nechtěnému otevření</t>
  </si>
  <si>
    <t>stavitelné nohy</t>
  </si>
  <si>
    <t>nerezový sokl</t>
  </si>
  <si>
    <t>maximální pracovní tlak</t>
  </si>
  <si>
    <t>hygienické provedení</t>
  </si>
  <si>
    <t>230V</t>
  </si>
  <si>
    <t>Příkon plyn</t>
  </si>
  <si>
    <t>max 0,5kW</t>
  </si>
  <si>
    <t>min 26,5kW</t>
  </si>
  <si>
    <t>voda</t>
  </si>
  <si>
    <t>SV+TV</t>
  </si>
  <si>
    <t>připojení</t>
  </si>
  <si>
    <t>stávající rozvody</t>
  </si>
  <si>
    <t>Plynový kotel 230l</t>
  </si>
  <si>
    <t>Kotel nesklopný objemu</t>
  </si>
  <si>
    <t>150l</t>
  </si>
  <si>
    <t>230l</t>
  </si>
  <si>
    <t>elektronický panel</t>
  </si>
  <si>
    <t>objem GN</t>
  </si>
  <si>
    <t>3GN</t>
  </si>
  <si>
    <t>regulace teploty i výkonu</t>
  </si>
  <si>
    <t>elektronická</t>
  </si>
  <si>
    <t>vyvýječ páry</t>
  </si>
  <si>
    <t>systém PREMIX hořáků</t>
  </si>
  <si>
    <t>účinnost</t>
  </si>
  <si>
    <t>min 90%, dle normy EN203</t>
  </si>
  <si>
    <t>mikroprocesor</t>
  </si>
  <si>
    <t>řízení teploty, varného výkonu  a času</t>
  </si>
  <si>
    <t>min 32kW</t>
  </si>
  <si>
    <t>Stůl zásuvkový uzavřený</t>
  </si>
  <si>
    <t>1000x700x900</t>
  </si>
  <si>
    <t>Vyhřívaný vozík se vsuny a GN s zvlhčováním</t>
  </si>
  <si>
    <t>1800x700x900</t>
  </si>
  <si>
    <t>Výdej jídel</t>
  </si>
  <si>
    <t>Chladící skříň</t>
  </si>
  <si>
    <t>na nápoje</t>
  </si>
  <si>
    <t>420l</t>
  </si>
  <si>
    <t>dveře</t>
  </si>
  <si>
    <t>prosklené</t>
  </si>
  <si>
    <t>chlazení</t>
  </si>
  <si>
    <t>dynamické</t>
  </si>
  <si>
    <t>řízení</t>
  </si>
  <si>
    <t>elektronické</t>
  </si>
  <si>
    <t>min 300 ks PET 0,5l</t>
  </si>
  <si>
    <t>energetická třída</t>
  </si>
  <si>
    <t>min D</t>
  </si>
  <si>
    <t>teplotní display</t>
  </si>
  <si>
    <t>digitální</t>
  </si>
  <si>
    <t>roštové police nastavitelné</t>
  </si>
  <si>
    <t>min 7ks</t>
  </si>
  <si>
    <t>chladivo</t>
  </si>
  <si>
    <t>R600a</t>
  </si>
  <si>
    <t>odtávání</t>
  </si>
  <si>
    <t>LED</t>
  </si>
  <si>
    <t>oboustranné svítivé slpoupky</t>
  </si>
  <si>
    <t>min 600x696x2027</t>
  </si>
  <si>
    <t>max 0,2kW</t>
  </si>
  <si>
    <t>Stůl pod výčep s podstavou pro příslušenství na montáž</t>
  </si>
  <si>
    <t>pojezd</t>
  </si>
  <si>
    <t>600x700x900</t>
  </si>
  <si>
    <t>Stůl pro výčep</t>
  </si>
  <si>
    <t>Chlazený salátový bufet</t>
  </si>
  <si>
    <t>GN</t>
  </si>
  <si>
    <t>2xGN1/1</t>
  </si>
  <si>
    <t xml:space="preserve">Výstupní stůl </t>
  </si>
  <si>
    <t>procesorem, IPX6</t>
  </si>
  <si>
    <t>Multifunkční tlakový kotel 290l</t>
  </si>
  <si>
    <t>Specifikace</t>
  </si>
  <si>
    <t>počet zařízení celkem</t>
  </si>
  <si>
    <t>Výroba těsta</t>
  </si>
  <si>
    <t>Studená kuchyně</t>
  </si>
  <si>
    <t>průchozí, zdvihová</t>
  </si>
  <si>
    <t>v rozsahu 120-360sec (ideálně 120/240/360sec)</t>
  </si>
  <si>
    <t>kontrola nasazení a znečištění síta</t>
  </si>
  <si>
    <t>odnímatelná ramena</t>
  </si>
  <si>
    <t>zásobník energie z odpadního vzduchu</t>
  </si>
  <si>
    <t>hygienický program</t>
  </si>
  <si>
    <t>Min 150l (3GN)</t>
  </si>
  <si>
    <t>1200x700x900</t>
  </si>
  <si>
    <t>Baterie k mycím stolům gastro</t>
  </si>
  <si>
    <t>1740x700x900</t>
  </si>
  <si>
    <t>Nerezový stůl s dřevěnnou dubovou deskou</t>
  </si>
  <si>
    <t>Výroba těsta příslušenství</t>
  </si>
  <si>
    <t>lem</t>
  </si>
  <si>
    <t>min 40mm</t>
  </si>
  <si>
    <t>zásobník na mouku</t>
  </si>
  <si>
    <t>ano, zajížděcí pod prostor stolu</t>
  </si>
  <si>
    <t>pojízdný</t>
  </si>
  <si>
    <t>ano, čtyři kola s brzdou</t>
  </si>
  <si>
    <t>Univerzální šlehací a hnětací stroj</t>
  </si>
  <si>
    <t>3kW</t>
  </si>
  <si>
    <t>max730x1000x1500</t>
  </si>
  <si>
    <t>příslušenství</t>
  </si>
  <si>
    <t>zdvih kotle</t>
  </si>
  <si>
    <t>elektrický</t>
  </si>
  <si>
    <t>objem kotle</t>
  </si>
  <si>
    <t>min 80l</t>
  </si>
  <si>
    <t>počet rychlostí otáčení</t>
  </si>
  <si>
    <t>min 15</t>
  </si>
  <si>
    <t>přední náhon</t>
  </si>
  <si>
    <t>možnost připojení na přední náhon pro</t>
  </si>
  <si>
    <t>mlýnek na maso, struhadlo na sýr, krouhač zeleniny a pod</t>
  </si>
  <si>
    <t>opřídavná stěrka stran kotle</t>
  </si>
  <si>
    <t>Hnětač těsta</t>
  </si>
  <si>
    <t>min 8,5kW</t>
  </si>
  <si>
    <t>max 1200x1500x1350</t>
  </si>
  <si>
    <t>odnímatelná díže</t>
  </si>
  <si>
    <t>pořet rychlostí otáčení</t>
  </si>
  <si>
    <t>časovač</t>
  </si>
  <si>
    <t>mechanický</t>
  </si>
  <si>
    <t>počet motorů</t>
  </si>
  <si>
    <t>min 2, jeden pro hák, druhý pro díž</t>
  </si>
  <si>
    <t>výklopná hlava</t>
  </si>
  <si>
    <t>ano, pro snadnou demontáž díže</t>
  </si>
  <si>
    <t>reverzní systém</t>
  </si>
  <si>
    <t>materiál díže, háku a nože</t>
  </si>
  <si>
    <t>nerez AISI 304</t>
  </si>
  <si>
    <t>kapacita díže</t>
  </si>
  <si>
    <t>hák, nůž</t>
  </si>
  <si>
    <t>min 2, s časovačem</t>
  </si>
  <si>
    <t>Automatická dělička těsta</t>
  </si>
  <si>
    <t>min 1,3kW</t>
  </si>
  <si>
    <t>max 610x660x1450</t>
  </si>
  <si>
    <t>rozkulovačka</t>
  </si>
  <si>
    <t>počet dílů</t>
  </si>
  <si>
    <t>velikost dílů</t>
  </si>
  <si>
    <t>rozsah min 40-135g</t>
  </si>
  <si>
    <t>možnost vypnutí rozkulení</t>
  </si>
  <si>
    <t>min 10</t>
  </si>
  <si>
    <t>čistící režim</t>
  </si>
  <si>
    <t>plata</t>
  </si>
  <si>
    <t>min 3, polykarbonát</t>
  </si>
  <si>
    <t>řezací hlava a nože</t>
  </si>
  <si>
    <t>min 30</t>
  </si>
  <si>
    <t>Kutr</t>
  </si>
  <si>
    <t>objem nádoby</t>
  </si>
  <si>
    <t>min 10kW</t>
  </si>
  <si>
    <t>vertikální</t>
  </si>
  <si>
    <t>min 45l</t>
  </si>
  <si>
    <t>min 1000 porcí</t>
  </si>
  <si>
    <t>rozsah min 1500-3000/min</t>
  </si>
  <si>
    <t>množství surovin dle druhu</t>
  </si>
  <si>
    <t>6-27kg</t>
  </si>
  <si>
    <t xml:space="preserve">motor </t>
  </si>
  <si>
    <t>indukční</t>
  </si>
  <si>
    <t>nádoba kutru a blok motoru</t>
  </si>
  <si>
    <t>tlačítko</t>
  </si>
  <si>
    <t>pulsní</t>
  </si>
  <si>
    <t xml:space="preserve">nádoba kutru   </t>
  </si>
  <si>
    <t>výklopná, odnimatelná, nerezová</t>
  </si>
  <si>
    <t>nůž</t>
  </si>
  <si>
    <t>celonerezový, rovné ostrí, 3 břity</t>
  </si>
  <si>
    <t>max 810x800x610</t>
  </si>
  <si>
    <t>900x700x900</t>
  </si>
  <si>
    <t>Chladící stůl</t>
  </si>
  <si>
    <t>sekce</t>
  </si>
  <si>
    <t>min 3</t>
  </si>
  <si>
    <t>dveře a vsuny na GN</t>
  </si>
  <si>
    <t>dveřní závesy</t>
  </si>
  <si>
    <t>zaměnitelné</t>
  </si>
  <si>
    <t>max1,2kW</t>
  </si>
  <si>
    <t>max1640x700x900</t>
  </si>
  <si>
    <t>teplotní rozsah</t>
  </si>
  <si>
    <t>min -2°C - 8°C</t>
  </si>
  <si>
    <t>vyhřívaný rám dveří</t>
  </si>
  <si>
    <t>dle DIN</t>
  </si>
  <si>
    <t>EN60335</t>
  </si>
  <si>
    <t>samočinné zavření dveří</t>
  </si>
  <si>
    <t>ano, do úhlu 90°</t>
  </si>
  <si>
    <t>agregát</t>
  </si>
  <si>
    <t>vpravo</t>
  </si>
  <si>
    <t>ano, do úhlu&lt; 90°</t>
  </si>
  <si>
    <t>automatické zavření dveří</t>
  </si>
  <si>
    <t>displey na ovládání</t>
  </si>
  <si>
    <t>Váha stolní</t>
  </si>
  <si>
    <t>váživost</t>
  </si>
  <si>
    <t>do 30 kg</t>
  </si>
  <si>
    <t>Nářezový stroj</t>
  </si>
  <si>
    <t>max0,5kW</t>
  </si>
  <si>
    <t>druh</t>
  </si>
  <si>
    <t>poloautomatický</t>
  </si>
  <si>
    <t>průměr</t>
  </si>
  <si>
    <t>min 300mm</t>
  </si>
  <si>
    <t>pohon</t>
  </si>
  <si>
    <t>rozsah plátku</t>
  </si>
  <si>
    <t>0-24mm</t>
  </si>
  <si>
    <t>odnimatelný vozík</t>
  </si>
  <si>
    <t>samomazané ložisko</t>
  </si>
  <si>
    <t>max 760x520x600</t>
  </si>
  <si>
    <t>přímý, ozubená kola</t>
  </si>
  <si>
    <t>baterie</t>
  </si>
  <si>
    <t>umývadlo na ruce</t>
  </si>
  <si>
    <t>Chladící skříň na GN</t>
  </si>
  <si>
    <t>na GN 2/1</t>
  </si>
  <si>
    <t>počet dveří</t>
  </si>
  <si>
    <t>min590l</t>
  </si>
  <si>
    <t>max 0,25kW</t>
  </si>
  <si>
    <t>max 700x830x2120</t>
  </si>
  <si>
    <t xml:space="preserve">rozsah chlazení </t>
  </si>
  <si>
    <t>min -2°C - +15°C</t>
  </si>
  <si>
    <t>R290</t>
  </si>
  <si>
    <t>min B</t>
  </si>
  <si>
    <t>cirkulace vzduchu</t>
  </si>
  <si>
    <t>alarm poruchy</t>
  </si>
  <si>
    <t>akustický i optický</t>
  </si>
  <si>
    <t>ukazatel teploty</t>
  </si>
  <si>
    <t>vnější digitální</t>
  </si>
  <si>
    <t>nohy</t>
  </si>
  <si>
    <t>stavitelné</t>
  </si>
  <si>
    <t>do 15.9.2023</t>
  </si>
  <si>
    <t>Dodávka a montáž včetně dopravy a likvidace obalového materiálu</t>
  </si>
  <si>
    <t>min 24 měsíců</t>
  </si>
  <si>
    <t>Oprava od nahlášení závady v záruční lhůtě</t>
  </si>
  <si>
    <t>do 24 hod</t>
  </si>
  <si>
    <t>Dodávka a montáž všech zařízení včetně zaškolení obsluhy</t>
  </si>
  <si>
    <t>Záruční lhůta</t>
  </si>
  <si>
    <t>Vyhotovaní dokumentace o zaškolení personálu</t>
  </si>
  <si>
    <t>SPOLU CELKEM</t>
  </si>
  <si>
    <t>Typové označení předmětu nabízeného účastníkem (když není možné přesné určení, třeba stoly, uveďte prosím, že odpovídá specifikaci)</t>
  </si>
  <si>
    <t>Chladící skříň nápoje</t>
  </si>
  <si>
    <t>Disky</t>
  </si>
  <si>
    <t>vyjmenované pod tabulkou</t>
  </si>
  <si>
    <t>ano, automatická</t>
  </si>
  <si>
    <t>2mm</t>
  </si>
  <si>
    <t>Strouhač</t>
  </si>
  <si>
    <t>7mm</t>
  </si>
  <si>
    <t>Plátkovač</t>
  </si>
  <si>
    <t>Disky nerezové 300mm průměr:</t>
  </si>
  <si>
    <t>4mm</t>
  </si>
  <si>
    <t>16 mm s rovnými noži</t>
  </si>
  <si>
    <t>Nudličkovač</t>
  </si>
  <si>
    <t>Kostičkovač</t>
  </si>
  <si>
    <t>4x4mm</t>
  </si>
  <si>
    <t>16x16mm</t>
  </si>
  <si>
    <t>max 570x850x1470</t>
  </si>
  <si>
    <t>počet plášťů</t>
  </si>
  <si>
    <t>min 2</t>
  </si>
  <si>
    <t>izolované</t>
  </si>
  <si>
    <t>chromniklová ocel min 18/10</t>
  </si>
  <si>
    <t>rozteč</t>
  </si>
  <si>
    <t>max 75mm</t>
  </si>
  <si>
    <t>termostat</t>
  </si>
  <si>
    <t>digitální s regulací +30°C až 90°C s aktivním ohřevem</t>
  </si>
  <si>
    <t>vantilátor a topné těleso</t>
  </si>
  <si>
    <t>vnotřní zadní stěna vozíku</t>
  </si>
  <si>
    <t>otočné z toho 2x s brzdou, při min 125mm</t>
  </si>
  <si>
    <t>kolečka</t>
  </si>
  <si>
    <t>rozhové nárazníky</t>
  </si>
  <si>
    <t>el šnúřa s vidlicí</t>
  </si>
  <si>
    <t>s odkládací zásuvkou</t>
  </si>
  <si>
    <t>napájení</t>
  </si>
  <si>
    <t>max 1,8kW</t>
  </si>
  <si>
    <t>min 15xGN1/1-65mm, nebo 7xGN1/1 100mm, nebo 5xGN1/1-200</t>
  </si>
  <si>
    <t>nástavba a pojezd</t>
  </si>
  <si>
    <t>hák, metla, šlehač, kotel</t>
  </si>
  <si>
    <t>Obhlídka místa plnění je možná dne 7.8.2023 o 8:00 hod na adrese Menza Jednota, Opletalova 38, Praha 110 00. Svojí účast prosím nahlaste předem na email: josef.karasek@kam.cuni.cz</t>
  </si>
  <si>
    <t>Splnění termínu / požadavku v slpoupci C</t>
  </si>
  <si>
    <t>Nabídková cena za služby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</si>
</sst>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\ &quot;bez DPH&quot;"/>
    <numFmt numFmtId="165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   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7" tint="-0.24997000396251678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4" fillId="0" borderId="0">
      <alignment horizontal="center"/>
      <protection/>
    </xf>
    <xf numFmtId="0" fontId="15" fillId="6" borderId="0" applyNumberFormat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0" borderId="2" xfId="0" applyBorder="1"/>
    <xf numFmtId="0" fontId="2" fillId="7" borderId="3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4" fillId="0" borderId="0" xfId="2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Fill="1" applyBorder="1"/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0" fillId="8" borderId="9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10" xfId="0" applyBorder="1"/>
    <xf numFmtId="0" fontId="0" fillId="0" borderId="2" xfId="0" applyFill="1" applyBorder="1"/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Border="1"/>
    <xf numFmtId="0" fontId="7" fillId="8" borderId="0" xfId="0" applyFont="1" applyFill="1"/>
    <xf numFmtId="165" fontId="7" fillId="8" borderId="0" xfId="0" applyNumberFormat="1" applyFont="1" applyFill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1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0" xfId="0" applyFont="1" applyFill="1" applyBorder="1"/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0" xfId="0" applyFill="1" applyBorder="1"/>
    <xf numFmtId="0" fontId="2" fillId="0" borderId="9" xfId="0" applyFont="1" applyBorder="1" applyAlignment="1">
      <alignment horizontal="center" vertical="center"/>
    </xf>
    <xf numFmtId="0" fontId="0" fillId="8" borderId="9" xfId="0" applyFont="1" applyFill="1" applyBorder="1" applyAlignment="1">
      <alignment horizontal="center"/>
    </xf>
    <xf numFmtId="165" fontId="0" fillId="8" borderId="9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2" borderId="0" xfId="22" applyAlignment="1">
      <alignment horizontal="center"/>
    </xf>
    <xf numFmtId="0" fontId="15" fillId="5" borderId="0" xfId="25" applyAlignment="1">
      <alignment horizontal="center"/>
    </xf>
    <xf numFmtId="0" fontId="13" fillId="3" borderId="0" xfId="23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" xfId="0" applyFont="1" applyFill="1" applyBorder="1"/>
    <xf numFmtId="9" fontId="3" fillId="0" borderId="2" xfId="0" applyNumberFormat="1" applyFont="1" applyFill="1" applyBorder="1" applyAlignment="1">
      <alignment horizontal="left"/>
    </xf>
    <xf numFmtId="0" fontId="14" fillId="4" borderId="1" xfId="24" applyAlignment="1">
      <alignment horizontal="center"/>
    </xf>
    <xf numFmtId="0" fontId="18" fillId="9" borderId="0" xfId="0" applyFont="1" applyFill="1" applyAlignment="1">
      <alignment horizontal="center"/>
    </xf>
    <xf numFmtId="0" fontId="18" fillId="9" borderId="0" xfId="0" applyFont="1" applyFill="1"/>
    <xf numFmtId="0" fontId="0" fillId="0" borderId="12" xfId="0" applyBorder="1"/>
    <xf numFmtId="0" fontId="21" fillId="0" borderId="0" xfId="0" applyFont="1" applyAlignment="1">
      <alignment vertical="center"/>
    </xf>
    <xf numFmtId="0" fontId="15" fillId="6" borderId="0" xfId="27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/>
    <xf numFmtId="0" fontId="15" fillId="6" borderId="1" xfId="27" applyBorder="1" applyAlignment="1">
      <alignment horizontal="center"/>
    </xf>
    <xf numFmtId="0" fontId="0" fillId="0" borderId="2" xfId="0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3" fillId="7" borderId="0" xfId="0" applyFont="1" applyFill="1"/>
    <xf numFmtId="165" fontId="23" fillId="7" borderId="0" xfId="0" applyNumberFormat="1" applyFont="1" applyFill="1" applyAlignment="1">
      <alignment horizontal="center"/>
    </xf>
    <xf numFmtId="0" fontId="3" fillId="10" borderId="2" xfId="0" applyFont="1" applyFill="1" applyBorder="1"/>
    <xf numFmtId="0" fontId="0" fillId="10" borderId="2" xfId="0" applyFill="1" applyBorder="1"/>
    <xf numFmtId="0" fontId="3" fillId="1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2" xfId="2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6" fillId="9" borderId="2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 applyProtection="1">
      <alignment horizontal="center"/>
      <protection locked="0"/>
    </xf>
    <xf numFmtId="0" fontId="4" fillId="0" borderId="2" xfId="21" applyFill="1" applyBorder="1" applyAlignment="1" applyProtection="1">
      <alignment horizontal="center" vertical="center" wrapText="1"/>
      <protection locked="0"/>
    </xf>
    <xf numFmtId="0" fontId="22" fillId="0" borderId="2" xfId="2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/>
    </xf>
    <xf numFmtId="0" fontId="0" fillId="10" borderId="2" xfId="0" applyFill="1" applyBorder="1" applyProtection="1">
      <protection/>
    </xf>
    <xf numFmtId="0" fontId="0" fillId="0" borderId="0" xfId="0" applyFill="1" applyBorder="1" applyProtection="1">
      <protection/>
    </xf>
    <xf numFmtId="0" fontId="3" fillId="10" borderId="2" xfId="0" applyFont="1" applyFill="1" applyBorder="1" applyProtection="1">
      <protection/>
    </xf>
    <xf numFmtId="0" fontId="0" fillId="0" borderId="2" xfId="0" applyFill="1" applyBorder="1" applyAlignment="1" applyProtection="1">
      <alignment vertical="center"/>
      <protection/>
    </xf>
    <xf numFmtId="0" fontId="2" fillId="0" borderId="10" xfId="0" applyFont="1" applyBorder="1" applyProtection="1">
      <protection/>
    </xf>
    <xf numFmtId="0" fontId="3" fillId="10" borderId="2" xfId="0" applyFont="1" applyFill="1" applyBorder="1" applyAlignment="1" applyProtection="1">
      <alignment horizontal="left"/>
      <protection/>
    </xf>
    <xf numFmtId="0" fontId="6" fillId="10" borderId="2" xfId="0" applyFont="1" applyFill="1" applyBorder="1" applyAlignment="1" applyProtection="1">
      <alignment horizontal="left"/>
      <protection/>
    </xf>
    <xf numFmtId="0" fontId="0" fillId="0" borderId="2" xfId="0" applyFill="1" applyBorder="1" applyProtection="1">
      <protection/>
    </xf>
    <xf numFmtId="0" fontId="2" fillId="0" borderId="10" xfId="0" applyFont="1" applyFill="1" applyBorder="1" applyProtection="1">
      <protection/>
    </xf>
    <xf numFmtId="0" fontId="0" fillId="0" borderId="0" xfId="0" applyProtection="1">
      <protection/>
    </xf>
    <xf numFmtId="165" fontId="3" fillId="9" borderId="2" xfId="0" applyNumberFormat="1" applyFont="1" applyFill="1" applyBorder="1" applyAlignment="1" applyProtection="1">
      <alignment horizontal="center"/>
      <protection locked="0"/>
    </xf>
    <xf numFmtId="165" fontId="2" fillId="7" borderId="5" xfId="0" applyNumberFormat="1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7" xfId="0" applyFont="1" applyFill="1" applyBorder="1" applyAlignment="1" applyProtection="1">
      <alignment horizontal="center"/>
      <protection locked="0"/>
    </xf>
    <xf numFmtId="0" fontId="0" fillId="9" borderId="7" xfId="0" applyFont="1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11" fillId="9" borderId="2" xfId="0" applyFont="1" applyFill="1" applyBorder="1" applyProtection="1">
      <protection locked="0"/>
    </xf>
    <xf numFmtId="0" fontId="11" fillId="9" borderId="9" xfId="0" applyFont="1" applyFill="1" applyBorder="1" applyProtection="1">
      <protection locked="0"/>
    </xf>
    <xf numFmtId="9" fontId="0" fillId="0" borderId="2" xfId="20" applyFont="1" applyBorder="1" applyAlignment="1" applyProtection="1">
      <alignment horizontal="center"/>
      <protection locked="0"/>
    </xf>
    <xf numFmtId="9" fontId="3" fillId="0" borderId="2" xfId="20" applyFont="1" applyFill="1" applyBorder="1" applyAlignment="1" applyProtection="1">
      <alignment horizontal="center"/>
      <protection locked="0"/>
    </xf>
    <xf numFmtId="0" fontId="19" fillId="9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  <cellStyle name="Správně" xfId="22"/>
    <cellStyle name="Špatně" xfId="23"/>
    <cellStyle name="Vstup" xfId="24"/>
    <cellStyle name="Zvýraznění 5" xfId="25"/>
    <cellStyle name="Styl 1" xfId="26"/>
    <cellStyle name="Zvýraznění 2" xfId="27"/>
  </cellStyles>
  <dxfs count="16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ont>
        <b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numFmt numFmtId="165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auto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font>
        <b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auto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</font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font>
        <b val="0"/>
      </font>
      <alignment horizontal="center" vertical="bottom" textRotation="0" wrapText="1" shrinkToFit="1" readingOrder="0"/>
      <border>
        <left/>
        <right/>
        <top style="thin"/>
        <bottom style="thin"/>
      </border>
      <protection hidden="1" locked="0"/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/>
        <top style="thin"/>
        <bottom style="thin"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auto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</font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font>
        <b val="0"/>
      </font>
      <alignment horizontal="center" vertical="bottom" textRotation="0" wrapText="1" shrinkToFit="1" readingOrder="0"/>
      <border>
        <left/>
        <right/>
        <top style="thin"/>
        <bottom style="thin"/>
      </border>
      <protection hidden="1" locked="0"/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/>
        <top style="thin"/>
        <bottom style="thin"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auto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</font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font>
        <b val="0"/>
      </font>
      <alignment horizontal="center" vertical="bottom" textRotation="0" wrapText="1" shrinkToFit="1" readingOrder="0"/>
      <border>
        <left/>
        <right/>
        <top style="thin"/>
        <bottom style="thin"/>
      </border>
      <protection hidden="1" locked="0"/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/>
        <right/>
        <top style="thin"/>
        <bottom style="thin"/>
      </border>
    </dxf>
    <dxf>
      <font>
        <b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auto="1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</font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#,##0.00\ &quot;Kč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" displayName="Tabulka2" ref="A7:I11" totalsRowCount="1" headerRowDxfId="167" dataDxfId="165" totalsRowDxfId="163" tableBorderDxfId="164" headerRowBorderDxfId="166" totalsRowBorderDxfId="162">
  <autoFilter ref="A7:I10"/>
  <tableColumns count="9">
    <tableColumn id="1" name="počet zařízení celkem" dataDxfId="161" totalsRowFunction="sum" totalsRowDxfId="62"/>
    <tableColumn id="2" name="Druh položky" dataDxfId="160" totalsRowLabel="Celkem" totalsRowDxfId="61">
      <calculatedColumnFormula>+'konvektomat 20GN'!B1</calculatedColumnFormula>
    </tableColumn>
    <tableColumn id="4" name="Specifikace" dataDxfId="159" totalsRowDxfId="60"/>
    <tableColumn id="5" name="Typové označení předmětu nabízeného účastníkem (když není možné přesné určení, třeba stoly, uveďte prosím, že odpovídá specifikaci)" dataDxfId="158" totalsRowDxfId="59"/>
    <tableColumn id="6" name="KS" dataDxfId="157" totalsRowDxfId="58"/>
    <tableColumn id="7" name="Nabídková cena za 1ks v Kč bez DPH" dataDxfId="156" totalsRowDxfId="57">
      <calculatedColumnFormula>+'konvektomat 20GN'!D42</calculatedColumnFormula>
    </tableColumn>
    <tableColumn id="8" name="Nabídková cena spolu bez DPH" dataDxfId="155" totalsRowFunction="sum" totalsRowDxfId="56">
      <calculatedColumnFormula>+E8*F8</calculatedColumnFormula>
    </tableColumn>
    <tableColumn id="11" name="DPH" dataDxfId="154" totalsRowDxfId="55"/>
    <tableColumn id="9" name="Cena v Kč s DPH" dataDxfId="153" totalsRowFunction="sum" totalsRowDxfId="54">
      <calculatedColumnFormula>+Tabulka2[[#This Row],[Nabídková cena spolu bez DPH]]*Tabulka2[[#This Row],[DPH]]+Tabulka2[[#This Row],[Nabídková cena spolu bez DPH]]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23" displayName="Tabulka23" ref="A14:I17" totalsRowCount="1" headerRowDxfId="152" dataDxfId="150" totalsRowDxfId="148" tableBorderDxfId="149" headerRowBorderDxfId="151" totalsRowBorderDxfId="147">
  <autoFilter ref="A14:I16"/>
  <tableColumns count="9">
    <tableColumn id="1" name="počet zařízení celkem" dataDxfId="146" totalsRowFunction="sum" totalsRowDxfId="53"/>
    <tableColumn id="2" name="Druh položky" dataDxfId="145" totalsRowLabel="Celkem" totalsRowDxfId="52"/>
    <tableColumn id="4" name="Specifikace" dataDxfId="144" totalsRowDxfId="51"/>
    <tableColumn id="5" name="Typové označení předmětu nabízeného účastníkem (když není možné přesné určení, třeba stoly, uveďte prosím, že odpovídá specifikaci)" dataDxfId="143" totalsRowDxfId="50"/>
    <tableColumn id="6" name="KS" dataDxfId="142" totalsRowDxfId="49"/>
    <tableColumn id="7" name="Nabídková cena za 1ks v Kč bez DPH" dataDxfId="141" totalsRowDxfId="48">
      <calculatedColumnFormula>+'konvektomat 20GN'!D50</calculatedColumnFormula>
    </tableColumn>
    <tableColumn id="8" name="Nabídková cena spolu bez DPH" dataDxfId="140" totalsRowFunction="sum" totalsRowDxfId="47">
      <calculatedColumnFormula>+E15*F15</calculatedColumnFormula>
    </tableColumn>
    <tableColumn id="11" name="DPH" dataDxfId="139" totalsRowDxfId="46"/>
    <tableColumn id="9" name="Cena v Kč s DPH" dataDxfId="138" totalsRowFunction="sum" totalsRowDxfId="45">
      <calculatedColumnFormula>+Tabulka23[[#This Row],[Nabídková cena spolu bez DPH]]*Tabulka23[[#This Row],[DPH]]+Tabulka23[[#This Row],[Nabídková cena spolu bez DPH]]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3" name="Tabulka234" displayName="Tabulka234" ref="A20:I28" totalsRowCount="1" headerRowDxfId="137" dataDxfId="135" totalsRowDxfId="133" tableBorderDxfId="134" headerRowBorderDxfId="136" totalsRowBorderDxfId="132">
  <autoFilter ref="A20:I27"/>
  <tableColumns count="9">
    <tableColumn id="1" name="počet zařízení celkem" dataDxfId="131" totalsRowFunction="sum" totalsRowDxfId="44"/>
    <tableColumn id="2" name="Druh položky" dataDxfId="130" totalsRowLabel="Celkem" totalsRowDxfId="43"/>
    <tableColumn id="4" name="Specifikace" dataDxfId="129" totalsRowDxfId="42"/>
    <tableColumn id="5" name="Typové označení předmětu nabízeného účastníkem (když není možné přesné určení, třeba stoly, uveďte prosím, že odpovídá specifikaci)" dataDxfId="128" totalsRowDxfId="41"/>
    <tableColumn id="6" name="KS" dataDxfId="127" totalsRowDxfId="40"/>
    <tableColumn id="7" name="Nabídková cena za 1ks v Kč bez DPH" dataDxfId="126" totalsRowDxfId="39">
      <calculatedColumnFormula>+'konvektomat 20GN'!D55</calculatedColumnFormula>
    </tableColumn>
    <tableColumn id="8" name="Nabídková cena spolu bez DPH" dataDxfId="125" totalsRowFunction="sum" totalsRowDxfId="38">
      <calculatedColumnFormula>+E21*F21</calculatedColumnFormula>
    </tableColumn>
    <tableColumn id="11" name="DPH" dataDxfId="124" totalsRowDxfId="37"/>
    <tableColumn id="9" name="Cena v Kč s DPH" dataDxfId="123" totalsRowFunction="sum" totalsRowDxfId="36">
      <calculatedColumnFormula>+Tabulka234[[#This Row],[Nabídková cena spolu bez DPH]]*Tabulka234[[#This Row],[DPH]]+Tabulka234[[#This Row],[Nabídková cena spolu bez DPH]]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5" name="Tabulka2346" displayName="Tabulka2346" ref="A31:I34" totalsRowCount="1" headerRowDxfId="122" dataDxfId="120" totalsRowDxfId="118" tableBorderDxfId="119" headerRowBorderDxfId="121" totalsRowBorderDxfId="117">
  <autoFilter ref="A31:I33"/>
  <tableColumns count="9">
    <tableColumn id="1" name="počet zařízení celkem" dataDxfId="116" totalsRowFunction="sum" totalsRowDxfId="17"/>
    <tableColumn id="2" name="Druh položky" dataDxfId="115" totalsRowLabel="Celkem" totalsRowDxfId="16"/>
    <tableColumn id="4" name="Specifikace" dataDxfId="114" totalsRowDxfId="15"/>
    <tableColumn id="5" name="Typové označení předmětu nabízeného účastníkem (když není možné přesné určení, třeba stoly, uveďte prosím, že odpovídá specifikaci)" dataDxfId="113" totalsRowDxfId="14"/>
    <tableColumn id="6" name="KS" dataDxfId="112" totalsRowDxfId="13"/>
    <tableColumn id="7" name="Nabídková cena za 1ks v Kč bez DPH" dataDxfId="111" totalsRowDxfId="12">
      <calculatedColumnFormula>+'konvektomat 20GN'!D71</calculatedColumnFormula>
    </tableColumn>
    <tableColumn id="8" name="Nabídková cena spolu bez DPH" dataDxfId="110" totalsRowFunction="sum" totalsRowDxfId="11">
      <calculatedColumnFormula>+E32*F32</calculatedColumnFormula>
    </tableColumn>
    <tableColumn id="11" name="DPH" dataDxfId="109" totalsRowDxfId="10"/>
    <tableColumn id="9" name="Cena v Kč s DPH" dataDxfId="108" totalsRowFunction="sum" totalsRowDxfId="9">
      <calculatedColumnFormula>+Tabulka2346[[#This Row],[Nabídková cena spolu bez DPH]]*Tabulka2346[[#This Row],[DPH]]+Tabulka2346[[#This Row],[Nabídková cena spolu bez DPH]]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6" name="Tabulka2347" displayName="Tabulka2347" ref="A37:I45" totalsRowCount="1" headerRowDxfId="107" dataDxfId="105" totalsRowDxfId="103" tableBorderDxfId="104" headerRowBorderDxfId="106" totalsRowBorderDxfId="102">
  <autoFilter ref="A37:I44"/>
  <tableColumns count="9">
    <tableColumn id="1" name="počet zařízení celkem" dataDxfId="101" totalsRowFunction="sum" totalsRowDxfId="35"/>
    <tableColumn id="2" name="Druh položky" dataDxfId="100" totalsRowLabel="Celkem" totalsRowDxfId="34"/>
    <tableColumn id="4" name="Specifikace" dataDxfId="99" totalsRowDxfId="33"/>
    <tableColumn id="5" name="Typové označení předmětu nabízeného účastníkem (když není možné přesné určení, třeba stoly, uveďte prosím, že odpovídá specifikaci)" dataDxfId="98" totalsRowDxfId="32"/>
    <tableColumn id="6" name="KS" dataDxfId="97" totalsRowDxfId="31"/>
    <tableColumn id="7" name="Nabídková cena za 1ks v Kč bez DPH" dataDxfId="96" totalsRowDxfId="30"/>
    <tableColumn id="8" name="Nabídková cena spolu bez DPH" dataDxfId="95" totalsRowFunction="sum" totalsRowDxfId="29">
      <calculatedColumnFormula>+E38*F38</calculatedColumnFormula>
    </tableColumn>
    <tableColumn id="11" name="DPH" dataDxfId="94" totalsRowDxfId="28"/>
    <tableColumn id="9" name="Cena v Kč s DPH" dataDxfId="93" totalsRowFunction="sum" totalsRowDxfId="27">
      <calculatedColumnFormula>+Tabulka2347[[#This Row],[Nabídková cena spolu bez DPH]]*Tabulka2347[[#This Row],[DPH]]+Tabulka2347[[#This Row],[Nabídková cena spolu bez DPH]]</calculatedColumnFormula>
    </tableColumn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7" name="Tabulka23478" displayName="Tabulka23478" ref="A48:I53" totalsRowCount="1" headerRowDxfId="92" dataDxfId="90" totalsRowDxfId="88" tableBorderDxfId="89" headerRowBorderDxfId="91" totalsRowBorderDxfId="87">
  <autoFilter ref="A48:I52"/>
  <tableColumns count="9">
    <tableColumn id="1" name="počet zařízení celkem" dataDxfId="86" totalsRowFunction="sum" totalsRowDxfId="26"/>
    <tableColumn id="2" name="Druh položky" dataDxfId="85" totalsRowLabel="Celkem" totalsRowDxfId="25">
      <calculatedColumnFormula>+'studená kuchyně'!C1</calculatedColumnFormula>
    </tableColumn>
    <tableColumn id="4" name="Specifikace" dataDxfId="84" totalsRowDxfId="24"/>
    <tableColumn id="5" name="Typové označení předmětu nabízeného účastníkem (když není možné přesné určení, třeba stoly, uveďte prosím, že odpovídá specifikaci)" dataDxfId="83" totalsRowDxfId="23"/>
    <tableColumn id="6" name="KS" dataDxfId="82" totalsRowDxfId="22"/>
    <tableColumn id="7" name="Nabídková cena za 1ks v Kč bez DPH" dataDxfId="81" totalsRowDxfId="21"/>
    <tableColumn id="8" name="Nabídková cena spolu bez DPH" dataDxfId="80" totalsRowFunction="sum" totalsRowDxfId="20">
      <calculatedColumnFormula>+E49*F49</calculatedColumnFormula>
    </tableColumn>
    <tableColumn id="11" name="DPH" dataDxfId="79" totalsRowDxfId="19"/>
    <tableColumn id="9" name="Cena v Kč s DPH" dataDxfId="78" totalsRowFunction="sum" totalsRowDxfId="18">
      <calculatedColumnFormula>+Tabulka23478[[#This Row],[Nabídková cena spolu bez DPH]]*Tabulka23478[[#This Row],[DPH]]+Tabulka23478[[#This Row],[Nabídková cena spolu bez DPH]]</calculatedColumnFormula>
    </tableColumn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id="4" name="Tabulka234785" displayName="Tabulka234785" ref="A55:I61" totalsRowCount="1" headerRowDxfId="77" dataDxfId="75" totalsRowDxfId="73" tableBorderDxfId="74" headerRowBorderDxfId="76" totalsRowBorderDxfId="72">
  <autoFilter ref="A55:I60"/>
  <tableColumns count="9">
    <tableColumn id="1" name="počet zařízení celkem" dataDxfId="71" totalsRowDxfId="8"/>
    <tableColumn id="2" name="Druh položky" dataDxfId="70" totalsRowLabel="Celkem" totalsRowDxfId="7"/>
    <tableColumn id="4" name="Specifikace" dataDxfId="69" totalsRowDxfId="6"/>
    <tableColumn id="5" name="Splnění termínu / požadavku v slpoupci C" dataDxfId="68" totalsRowDxfId="5"/>
    <tableColumn id="6" name="KS" dataDxfId="67" totalsRowDxfId="4"/>
    <tableColumn id="7" name="Nabídková cena za služby v Kč bez DPH" dataDxfId="66" totalsRowDxfId="3"/>
    <tableColumn id="8" name="Nabídková cena spolu bez DPH" dataDxfId="65" totalsRowFunction="sum" totalsRowDxfId="2">
      <calculatedColumnFormula>+E56*F56</calculatedColumnFormula>
    </tableColumn>
    <tableColumn id="11" name="DPH" dataDxfId="64" totalsRowDxfId="1"/>
    <tableColumn id="9" name="Cena v Kč s DPH" dataDxfId="63" totalsRowFunction="sum" totalsRowDxfId="0">
      <calculatedColumnFormula>+Tabulka234785[[#This Row],[Nabídková cena spolu bez DPH]]*Tabulka234785[[#This Row],[DPH]]+Tabulka234785[[#This Row],[Nabídková cena spolu bez DPH]]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showGridLines="0" tabSelected="1" workbookViewId="0" topLeftCell="A1"/>
  </sheetViews>
  <sheetFormatPr defaultColWidth="9.140625" defaultRowHeight="15"/>
  <cols>
    <col min="1" max="1" width="11.421875" style="9" customWidth="1"/>
    <col min="2" max="2" width="40.421875" style="0" customWidth="1"/>
    <col min="3" max="3" width="18.57421875" style="47" customWidth="1"/>
    <col min="4" max="4" width="52.140625" style="0" customWidth="1"/>
    <col min="5" max="5" width="5.57421875" style="0" customWidth="1"/>
    <col min="6" max="6" width="22.8515625" style="0" customWidth="1"/>
    <col min="7" max="7" width="38.28125" style="0" customWidth="1"/>
    <col min="8" max="8" width="8.140625" style="0" customWidth="1"/>
    <col min="9" max="9" width="44.140625" style="0" customWidth="1"/>
  </cols>
  <sheetData>
    <row r="1" ht="1.5" customHeight="1"/>
    <row r="2" spans="1:9" ht="15">
      <c r="A2" s="74"/>
      <c r="B2" s="122" t="s">
        <v>11</v>
      </c>
      <c r="C2" s="122"/>
      <c r="D2" s="122"/>
      <c r="E2" s="122"/>
      <c r="F2" s="122"/>
      <c r="G2" s="75"/>
      <c r="H2" s="75"/>
      <c r="I2" s="75"/>
    </row>
    <row r="3" spans="1:9" ht="15">
      <c r="A3" s="123" t="s">
        <v>5</v>
      </c>
      <c r="B3" s="123"/>
      <c r="C3" s="123"/>
      <c r="D3" s="123"/>
      <c r="E3" s="123"/>
      <c r="F3" s="123"/>
      <c r="G3" s="123"/>
      <c r="H3" s="123"/>
      <c r="I3" s="28"/>
    </row>
    <row r="4" spans="1:9" ht="15.75" thickBot="1">
      <c r="A4" s="124"/>
      <c r="B4" s="124"/>
      <c r="C4" s="124"/>
      <c r="D4" s="124"/>
      <c r="E4" s="124"/>
      <c r="F4" s="124"/>
      <c r="G4" s="124"/>
      <c r="H4" s="124"/>
      <c r="I4" s="76"/>
    </row>
    <row r="5" spans="2:9" ht="15" customHeight="1">
      <c r="B5" s="125" t="s">
        <v>49</v>
      </c>
      <c r="C5" s="125"/>
      <c r="D5" s="125"/>
      <c r="E5" s="125"/>
      <c r="F5" s="125"/>
      <c r="G5" s="123"/>
      <c r="H5" s="123"/>
      <c r="I5" s="26"/>
    </row>
    <row r="6" spans="2:9" ht="15.75" customHeight="1">
      <c r="B6" s="125"/>
      <c r="C6" s="125"/>
      <c r="D6" s="125"/>
      <c r="E6" s="125"/>
      <c r="F6" s="125"/>
      <c r="G6" s="126"/>
      <c r="H6" s="126"/>
      <c r="I6" s="27"/>
    </row>
    <row r="7" spans="1:9" s="10" customFormat="1" ht="57.75" customHeight="1">
      <c r="A7" s="15" t="s">
        <v>396</v>
      </c>
      <c r="B7" s="16" t="s">
        <v>6</v>
      </c>
      <c r="C7" s="16" t="s">
        <v>395</v>
      </c>
      <c r="D7" s="16" t="s">
        <v>546</v>
      </c>
      <c r="E7" s="16" t="s">
        <v>14</v>
      </c>
      <c r="F7" s="16" t="s">
        <v>7</v>
      </c>
      <c r="G7" s="16" t="s">
        <v>8</v>
      </c>
      <c r="H7" s="16" t="s">
        <v>9</v>
      </c>
      <c r="I7" s="16" t="s">
        <v>15</v>
      </c>
    </row>
    <row r="8" spans="1:9" ht="15">
      <c r="A8" s="11">
        <v>1</v>
      </c>
      <c r="B8" s="21" t="str">
        <f>+'kráječ velkokapacitní'!B1</f>
        <v>Velkokapacitní kráječ</v>
      </c>
      <c r="C8" s="93" t="s">
        <v>210</v>
      </c>
      <c r="D8" s="94"/>
      <c r="E8" s="12">
        <v>1</v>
      </c>
      <c r="F8" s="13">
        <f>+'kráječ velkokapacitní'!D28</f>
        <v>0</v>
      </c>
      <c r="G8" s="13">
        <f>+E8*F8</f>
        <v>0</v>
      </c>
      <c r="H8" s="120">
        <v>0.21</v>
      </c>
      <c r="I8" s="13">
        <f>+Tabulka2[[#This Row],[Nabídková cena spolu bez DPH]]*Tabulka2[[#This Row],[DPH]]+Tabulka2[[#This Row],[Nabídková cena spolu bez DPH]]</f>
        <v>0</v>
      </c>
    </row>
    <row r="9" spans="1:9" ht="15">
      <c r="A9" s="11">
        <v>6</v>
      </c>
      <c r="B9" s="21" t="str">
        <f>+'vozíky a stoly příprava zel'!C1</f>
        <v>Vozíky a stoly pro přípravu zeleniny</v>
      </c>
      <c r="C9" s="93" t="s">
        <v>210</v>
      </c>
      <c r="D9" s="94"/>
      <c r="E9" s="12">
        <v>1</v>
      </c>
      <c r="F9" s="13">
        <f>+'vozíky a stoly příprava zel'!E36</f>
        <v>0</v>
      </c>
      <c r="G9" s="13">
        <f>+E9*F9</f>
        <v>0</v>
      </c>
      <c r="H9" s="120">
        <v>0.21</v>
      </c>
      <c r="I9" s="13">
        <f>+Tabulka2[[#This Row],[Nabídková cena spolu bez DPH]]*Tabulka2[[#This Row],[DPH]]+Tabulka2[[#This Row],[Nabídková cena spolu bez DPH]]</f>
        <v>0</v>
      </c>
    </row>
    <row r="10" spans="1:9" ht="15">
      <c r="A10" s="11">
        <v>1</v>
      </c>
      <c r="B10" s="21" t="str">
        <f>+škrabka!B1</f>
        <v>Škrabka</v>
      </c>
      <c r="C10" s="93" t="s">
        <v>210</v>
      </c>
      <c r="D10" s="94"/>
      <c r="E10" s="12">
        <v>1</v>
      </c>
      <c r="F10" s="13">
        <f>+škrabka!D12</f>
        <v>0</v>
      </c>
      <c r="G10" s="13">
        <f>+E10*F10</f>
        <v>0</v>
      </c>
      <c r="H10" s="120">
        <v>0.21</v>
      </c>
      <c r="I10" s="13">
        <f>+Tabulka2[[#This Row],[Nabídková cena spolu bez DPH]]*Tabulka2[[#This Row],[DPH]]+Tabulka2[[#This Row],[Nabídková cena spolu bez DPH]]</f>
        <v>0</v>
      </c>
    </row>
    <row r="11" spans="1:9" ht="15">
      <c r="A11" s="17">
        <f>SUBTOTAL(109,[počet zařízení celkem])</f>
        <v>8</v>
      </c>
      <c r="B11" s="17" t="s">
        <v>10</v>
      </c>
      <c r="C11" s="48"/>
      <c r="D11" s="18"/>
      <c r="E11" s="18"/>
      <c r="F11" s="18"/>
      <c r="G11" s="19">
        <f>SUBTOTAL(109,[Nabídková cena spolu bez DPH])</f>
        <v>0</v>
      </c>
      <c r="H11" s="20"/>
      <c r="I11" s="19">
        <f>SUBTOTAL(109,[Cena v Kč s DPH])</f>
        <v>0</v>
      </c>
    </row>
    <row r="12" spans="2:9" ht="15.75">
      <c r="B12" s="127" t="s">
        <v>83</v>
      </c>
      <c r="C12" s="127"/>
      <c r="D12" s="127"/>
      <c r="E12" s="127"/>
      <c r="F12" s="127"/>
      <c r="G12" s="123"/>
      <c r="H12" s="123"/>
      <c r="I12" s="26"/>
    </row>
    <row r="13" spans="2:9" ht="15.75">
      <c r="B13" s="127"/>
      <c r="C13" s="127"/>
      <c r="D13" s="127"/>
      <c r="E13" s="127"/>
      <c r="F13" s="127"/>
      <c r="G13" s="126"/>
      <c r="H13" s="126"/>
      <c r="I13" s="27"/>
    </row>
    <row r="14" spans="1:9" ht="45">
      <c r="A14" s="15" t="s">
        <v>396</v>
      </c>
      <c r="B14" s="16" t="s">
        <v>6</v>
      </c>
      <c r="C14" s="16" t="s">
        <v>395</v>
      </c>
      <c r="D14" s="16" t="s">
        <v>546</v>
      </c>
      <c r="E14" s="16" t="s">
        <v>14</v>
      </c>
      <c r="F14" s="16" t="s">
        <v>7</v>
      </c>
      <c r="G14" s="16" t="s">
        <v>8</v>
      </c>
      <c r="H14" s="16" t="s">
        <v>9</v>
      </c>
      <c r="I14" s="16" t="s">
        <v>15</v>
      </c>
    </row>
    <row r="15" spans="1:9" ht="15">
      <c r="A15" s="11">
        <v>1</v>
      </c>
      <c r="B15" s="21" t="str">
        <f>+myčka!A5</f>
        <v>Myčka černého provozního nádobí</v>
      </c>
      <c r="C15" s="93" t="s">
        <v>210</v>
      </c>
      <c r="D15" s="94"/>
      <c r="E15" s="12">
        <v>1</v>
      </c>
      <c r="F15" s="13">
        <f>+myčka!D25</f>
        <v>0</v>
      </c>
      <c r="G15" s="13">
        <f>+E15*F15</f>
        <v>0</v>
      </c>
      <c r="H15" s="120">
        <v>0.21</v>
      </c>
      <c r="I15" s="13">
        <f>+Tabulka23[[#This Row],[Nabídková cena spolu bez DPH]]*Tabulka23[[#This Row],[DPH]]+Tabulka23[[#This Row],[Nabídková cena spolu bez DPH]]</f>
        <v>0</v>
      </c>
    </row>
    <row r="16" spans="1:9" ht="15">
      <c r="A16" s="11">
        <v>3</v>
      </c>
      <c r="B16" s="21" t="str">
        <f>+'mytí nádobí'!C1</f>
        <v>Mytí nádobí</v>
      </c>
      <c r="C16" s="93" t="s">
        <v>210</v>
      </c>
      <c r="D16" s="94"/>
      <c r="E16" s="12">
        <v>1</v>
      </c>
      <c r="F16" s="13">
        <f>+'mytí nádobí'!E22</f>
        <v>0</v>
      </c>
      <c r="G16" s="13">
        <f>+E16*F16</f>
        <v>0</v>
      </c>
      <c r="H16" s="120">
        <v>0.21</v>
      </c>
      <c r="I16" s="13">
        <f>+Tabulka23[[#This Row],[Nabídková cena spolu bez DPH]]*Tabulka23[[#This Row],[DPH]]+Tabulka23[[#This Row],[Nabídková cena spolu bez DPH]]</f>
        <v>0</v>
      </c>
    </row>
    <row r="17" spans="1:9" ht="15">
      <c r="A17" s="17">
        <f>SUBTOTAL(109,[počet zařízení celkem])</f>
        <v>4</v>
      </c>
      <c r="B17" s="17" t="s">
        <v>10</v>
      </c>
      <c r="C17" s="48"/>
      <c r="D17" s="18"/>
      <c r="E17" s="18"/>
      <c r="F17" s="18"/>
      <c r="G17" s="19">
        <f>SUBTOTAL(109,[Nabídková cena spolu bez DPH])</f>
        <v>0</v>
      </c>
      <c r="H17" s="20"/>
      <c r="I17" s="19">
        <f>SUBTOTAL(109,[Cena v Kč s DPH])</f>
        <v>0</v>
      </c>
    </row>
    <row r="18" spans="1:9" ht="15">
      <c r="A18" s="34"/>
      <c r="B18" s="129" t="s">
        <v>115</v>
      </c>
      <c r="C18" s="129"/>
      <c r="D18" s="129"/>
      <c r="E18" s="129"/>
      <c r="F18" s="129"/>
      <c r="G18" s="35"/>
      <c r="H18" s="34"/>
      <c r="I18" s="35"/>
    </row>
    <row r="19" spans="2:6" ht="15">
      <c r="B19" s="129"/>
      <c r="C19" s="129"/>
      <c r="D19" s="129"/>
      <c r="E19" s="129"/>
      <c r="F19" s="129"/>
    </row>
    <row r="20" spans="1:9" ht="45">
      <c r="A20" s="15" t="s">
        <v>396</v>
      </c>
      <c r="B20" s="16" t="s">
        <v>6</v>
      </c>
      <c r="C20" s="16" t="s">
        <v>395</v>
      </c>
      <c r="D20" s="16" t="s">
        <v>546</v>
      </c>
      <c r="E20" s="16" t="s">
        <v>14</v>
      </c>
      <c r="F20" s="16" t="s">
        <v>7</v>
      </c>
      <c r="G20" s="16" t="s">
        <v>8</v>
      </c>
      <c r="H20" s="16" t="s">
        <v>9</v>
      </c>
      <c r="I20" s="16" t="s">
        <v>15</v>
      </c>
    </row>
    <row r="21" spans="1:9" ht="15">
      <c r="A21" s="66">
        <v>17</v>
      </c>
      <c r="B21" s="45" t="str">
        <f>+'varna netechnologie'!C1</f>
        <v>Varna stoly a jiné</v>
      </c>
      <c r="C21" s="98" t="s">
        <v>210</v>
      </c>
      <c r="D21" s="97"/>
      <c r="E21" s="46">
        <v>1</v>
      </c>
      <c r="F21" s="31">
        <f>+'varna netechnologie'!E116</f>
        <v>0</v>
      </c>
      <c r="G21" s="31">
        <f aca="true" t="shared" si="0" ref="G21:G27">+E21*F21</f>
        <v>0</v>
      </c>
      <c r="H21" s="121">
        <v>0.21</v>
      </c>
      <c r="I21" s="31">
        <f>+Tabulka234[[#This Row],[Nabídková cena spolu bez DPH]]*Tabulka234[[#This Row],[DPH]]+Tabulka234[[#This Row],[Nabídková cena spolu bez DPH]]</f>
        <v>0</v>
      </c>
    </row>
    <row r="22" spans="1:9" ht="15">
      <c r="A22" s="66">
        <v>2</v>
      </c>
      <c r="B22" s="21" t="str">
        <f>+'multifunkční kotel'!B1</f>
        <v>Multifunkční tlakový kotel 290l</v>
      </c>
      <c r="C22" s="93" t="s">
        <v>210</v>
      </c>
      <c r="D22" s="94"/>
      <c r="E22" s="55">
        <v>2</v>
      </c>
      <c r="F22" s="31">
        <f>+'multifunkční kotel'!D19</f>
        <v>0</v>
      </c>
      <c r="G22" s="31">
        <f t="shared" si="0"/>
        <v>0</v>
      </c>
      <c r="H22" s="121">
        <v>0.21</v>
      </c>
      <c r="I22" s="31">
        <f>+Tabulka234[[#This Row],[Nabídková cena spolu bez DPH]]*Tabulka234[[#This Row],[DPH]]+Tabulka234[[#This Row],[Nabídková cena spolu bez DPH]]</f>
        <v>0</v>
      </c>
    </row>
    <row r="23" spans="1:9" ht="15">
      <c r="A23" s="66">
        <v>1</v>
      </c>
      <c r="B23" s="45" t="str">
        <f>+'konvektomat 20GN'!B1</f>
        <v>Konvektomat boilerový 20GN 1/1</v>
      </c>
      <c r="C23" s="98" t="s">
        <v>210</v>
      </c>
      <c r="D23" s="97"/>
      <c r="E23" s="56">
        <v>1</v>
      </c>
      <c r="F23" s="31">
        <f>+'konvektomat 20GN'!D42</f>
        <v>0</v>
      </c>
      <c r="G23" s="31">
        <f t="shared" si="0"/>
        <v>0</v>
      </c>
      <c r="H23" s="121">
        <v>0.21</v>
      </c>
      <c r="I23" s="31">
        <f>+Tabulka234[[#This Row],[Nabídková cena spolu bez DPH]]*Tabulka234[[#This Row],[DPH]]+Tabulka234[[#This Row],[Nabídková cena spolu bez DPH]]</f>
        <v>0</v>
      </c>
    </row>
    <row r="24" spans="1:9" ht="15">
      <c r="A24" s="66">
        <v>2</v>
      </c>
      <c r="B24" s="45" t="str">
        <f>+'konvektomat 10GN'!B1</f>
        <v>Konvektomat boilerový 10 GN 1/1</v>
      </c>
      <c r="C24" s="98" t="s">
        <v>210</v>
      </c>
      <c r="D24" s="97"/>
      <c r="E24" s="56">
        <v>2</v>
      </c>
      <c r="F24" s="31">
        <f>+'konvektomat 10GN'!D42</f>
        <v>0</v>
      </c>
      <c r="G24" s="31">
        <f t="shared" si="0"/>
        <v>0</v>
      </c>
      <c r="H24" s="121">
        <v>0.21</v>
      </c>
      <c r="I24" s="31">
        <f>+Tabulka234[[#This Row],[Nabídková cena spolu bez DPH]]*Tabulka234[[#This Row],[DPH]]+Tabulka234[[#This Row],[Nabídková cena spolu bez DPH]]</f>
        <v>0</v>
      </c>
    </row>
    <row r="25" spans="1:9" ht="15">
      <c r="A25" s="66">
        <v>1</v>
      </c>
      <c r="B25" s="45" t="str">
        <f>+'plynový sporák'!B1</f>
        <v>Plynový sporák</v>
      </c>
      <c r="C25" s="98" t="s">
        <v>210</v>
      </c>
      <c r="D25" s="97"/>
      <c r="E25" s="56">
        <v>1</v>
      </c>
      <c r="F25" s="31">
        <f>+'plynový sporák'!D19</f>
        <v>0</v>
      </c>
      <c r="G25" s="31">
        <f t="shared" si="0"/>
        <v>0</v>
      </c>
      <c r="H25" s="121">
        <v>0.21</v>
      </c>
      <c r="I25" s="31">
        <f>+Tabulka234[[#This Row],[Nabídková cena spolu bez DPH]]*Tabulka234[[#This Row],[DPH]]+Tabulka234[[#This Row],[Nabídková cena spolu bez DPH]]</f>
        <v>0</v>
      </c>
    </row>
    <row r="26" spans="1:9" ht="15">
      <c r="A26" s="66">
        <v>2</v>
      </c>
      <c r="B26" s="45" t="str">
        <f>+'plynový kotel 150l'!B1</f>
        <v>Plynový kotel 150l</v>
      </c>
      <c r="C26" s="98" t="s">
        <v>210</v>
      </c>
      <c r="D26" s="97"/>
      <c r="E26" s="46">
        <v>2</v>
      </c>
      <c r="F26" s="31">
        <f>+'plynový kotel 150l'!D25</f>
        <v>0</v>
      </c>
      <c r="G26" s="31">
        <f t="shared" si="0"/>
        <v>0</v>
      </c>
      <c r="H26" s="121">
        <v>0.21</v>
      </c>
      <c r="I26" s="31">
        <f>+Tabulka234[[#This Row],[Nabídková cena spolu bez DPH]]*Tabulka234[[#This Row],[DPH]]+Tabulka234[[#This Row],[Nabídková cena spolu bez DPH]]</f>
        <v>0</v>
      </c>
    </row>
    <row r="27" spans="1:9" ht="15">
      <c r="A27" s="66">
        <v>1</v>
      </c>
      <c r="B27" s="45" t="str">
        <f>+'plynový kolet 230l'!B1</f>
        <v>Plynový kotel 230l</v>
      </c>
      <c r="C27" s="98" t="s">
        <v>210</v>
      </c>
      <c r="D27" s="96"/>
      <c r="E27" s="46">
        <v>1</v>
      </c>
      <c r="F27" s="31">
        <f>+'plynový kolet 230l'!D30</f>
        <v>0</v>
      </c>
      <c r="G27" s="31">
        <f t="shared" si="0"/>
        <v>0</v>
      </c>
      <c r="H27" s="121">
        <v>0.21</v>
      </c>
      <c r="I27" s="31">
        <f>+Tabulka234[[#This Row],[Nabídková cena spolu bez DPH]]*Tabulka234[[#This Row],[DPH]]+Tabulka234[[#This Row],[Nabídková cena spolu bez DPH]]</f>
        <v>0</v>
      </c>
    </row>
    <row r="28" spans="1:9" ht="15">
      <c r="A28" s="17">
        <f>SUBTOTAL(109,[počet zařízení celkem])</f>
        <v>26</v>
      </c>
      <c r="B28" s="17" t="s">
        <v>10</v>
      </c>
      <c r="C28" s="48"/>
      <c r="D28" s="18"/>
      <c r="E28" s="18"/>
      <c r="F28" s="59"/>
      <c r="G28" s="60">
        <f>SUBTOTAL(109,[Nabídková cena spolu bez DPH])</f>
        <v>0</v>
      </c>
      <c r="H28" s="61"/>
      <c r="I28" s="60">
        <f>SUBTOTAL(109,[Cena v Kč s DPH])</f>
        <v>0</v>
      </c>
    </row>
    <row r="29" spans="2:7" ht="15">
      <c r="B29" s="130" t="s">
        <v>361</v>
      </c>
      <c r="C29" s="130"/>
      <c r="D29" s="130"/>
      <c r="E29" s="130"/>
      <c r="F29" s="130"/>
      <c r="G29" s="62"/>
    </row>
    <row r="30" spans="2:7" ht="15">
      <c r="B30" s="130"/>
      <c r="C30" s="130"/>
      <c r="D30" s="130"/>
      <c r="E30" s="130"/>
      <c r="F30" s="130"/>
      <c r="G30" s="62"/>
    </row>
    <row r="31" spans="1:9" ht="45">
      <c r="A31" s="15" t="s">
        <v>396</v>
      </c>
      <c r="B31" s="16" t="s">
        <v>6</v>
      </c>
      <c r="C31" s="16" t="s">
        <v>395</v>
      </c>
      <c r="D31" s="16" t="s">
        <v>546</v>
      </c>
      <c r="E31" s="16" t="s">
        <v>14</v>
      </c>
      <c r="F31" s="16" t="s">
        <v>7</v>
      </c>
      <c r="G31" s="16" t="s">
        <v>8</v>
      </c>
      <c r="H31" s="16" t="s">
        <v>9</v>
      </c>
      <c r="I31" s="16" t="s">
        <v>15</v>
      </c>
    </row>
    <row r="32" spans="1:9" ht="15">
      <c r="A32" s="66">
        <v>2</v>
      </c>
      <c r="B32" s="45" t="str">
        <f>+'výdej jídel'!C1</f>
        <v>Výdej jídel</v>
      </c>
      <c r="C32" s="98" t="s">
        <v>210</v>
      </c>
      <c r="D32" s="97"/>
      <c r="E32" s="46">
        <v>1</v>
      </c>
      <c r="F32" s="31">
        <f>+'výdej jídel'!E16</f>
        <v>0</v>
      </c>
      <c r="G32" s="31">
        <f aca="true" t="shared" si="1" ref="G32">+E32*F32</f>
        <v>0</v>
      </c>
      <c r="H32" s="121">
        <v>0.21</v>
      </c>
      <c r="I32" s="31">
        <f>+Tabulka2346[[#This Row],[Nabídková cena spolu bez DPH]]*Tabulka2346[[#This Row],[DPH]]+Tabulka2346[[#This Row],[Nabídková cena spolu bez DPH]]</f>
        <v>0</v>
      </c>
    </row>
    <row r="33" spans="1:9" ht="15">
      <c r="A33" s="66">
        <v>1</v>
      </c>
      <c r="B33" s="45" t="str">
        <f>+'chladící skříň nápoje'!B1</f>
        <v>Chladící skříň nápoje</v>
      </c>
      <c r="C33" s="98" t="s">
        <v>210</v>
      </c>
      <c r="D33" s="97"/>
      <c r="E33" s="56">
        <v>1</v>
      </c>
      <c r="F33" s="83">
        <f>+'chladící skříň nápoje'!D20</f>
        <v>0</v>
      </c>
      <c r="G33" s="31">
        <f>+E33*F33</f>
        <v>0</v>
      </c>
      <c r="H33" s="121">
        <v>0.21</v>
      </c>
      <c r="I33" s="84">
        <f>+Tabulka2346[[#This Row],[Nabídková cena spolu bez DPH]]*Tabulka2346[[#This Row],[DPH]]+Tabulka2346[[#This Row],[Nabídková cena spolu bez DPH]]</f>
        <v>0</v>
      </c>
    </row>
    <row r="34" spans="1:9" ht="15">
      <c r="A34" s="17">
        <f>SUBTOTAL(109,[počet zařízení celkem])</f>
        <v>3</v>
      </c>
      <c r="B34" s="17" t="s">
        <v>10</v>
      </c>
      <c r="C34" s="48"/>
      <c r="D34" s="18"/>
      <c r="E34" s="18"/>
      <c r="F34" s="59"/>
      <c r="G34" s="60">
        <f>SUBTOTAL(109,[Nabídková cena spolu bez DPH])</f>
        <v>0</v>
      </c>
      <c r="H34" s="61"/>
      <c r="I34" s="60">
        <f>SUBTOTAL(109,[Cena v Kč s DPH])</f>
        <v>0</v>
      </c>
    </row>
    <row r="35" spans="2:6" ht="15">
      <c r="B35" s="131" t="s">
        <v>397</v>
      </c>
      <c r="C35" s="131"/>
      <c r="D35" s="131"/>
      <c r="E35" s="131"/>
      <c r="F35" s="131"/>
    </row>
    <row r="36" spans="2:6" ht="15">
      <c r="B36" s="131"/>
      <c r="C36" s="131"/>
      <c r="D36" s="131"/>
      <c r="E36" s="131"/>
      <c r="F36" s="131"/>
    </row>
    <row r="37" spans="1:9" ht="45">
      <c r="A37" s="15" t="s">
        <v>396</v>
      </c>
      <c r="B37" s="16" t="s">
        <v>6</v>
      </c>
      <c r="C37" s="16" t="s">
        <v>395</v>
      </c>
      <c r="D37" s="16" t="s">
        <v>546</v>
      </c>
      <c r="E37" s="16" t="s">
        <v>14</v>
      </c>
      <c r="F37" s="16" t="s">
        <v>7</v>
      </c>
      <c r="G37" s="16" t="s">
        <v>8</v>
      </c>
      <c r="H37" s="16" t="s">
        <v>9</v>
      </c>
      <c r="I37" s="16" t="s">
        <v>15</v>
      </c>
    </row>
    <row r="38" spans="1:9" ht="15">
      <c r="A38" s="66">
        <v>2</v>
      </c>
      <c r="B38" s="45" t="str">
        <f>+'multifunkční pánev'!B1</f>
        <v>Multifunkční pánev 150l</v>
      </c>
      <c r="C38" s="98" t="s">
        <v>210</v>
      </c>
      <c r="D38" s="97"/>
      <c r="E38" s="46">
        <v>2</v>
      </c>
      <c r="F38" s="31">
        <f>+'multifunkční pánev'!D38</f>
        <v>0</v>
      </c>
      <c r="G38" s="31">
        <f>+Tabulka2347[[#This Row],[KS]]*Tabulka2347[[#This Row],[Nabídková cena za 1ks v Kč bez DPH]]</f>
        <v>0</v>
      </c>
      <c r="H38" s="121">
        <v>0.21</v>
      </c>
      <c r="I38" s="31">
        <f>+Tabulka2347[[#This Row],[Nabídková cena spolu bez DPH]]*Tabulka2347[[#This Row],[DPH]]+Tabulka2347[[#This Row],[Nabídková cena spolu bez DPH]]</f>
        <v>0</v>
      </c>
    </row>
    <row r="39" spans="1:9" ht="15">
      <c r="A39" s="66">
        <v>1</v>
      </c>
      <c r="B39" s="21" t="str">
        <f>+'multifunkční pánev'!B39</f>
        <v>Příslušenství k multifunkční pánvi</v>
      </c>
      <c r="C39" s="93" t="s">
        <v>210</v>
      </c>
      <c r="D39" s="94"/>
      <c r="E39" s="55">
        <v>1</v>
      </c>
      <c r="F39" s="31">
        <f>+'multifunkční pánev'!D46</f>
        <v>0</v>
      </c>
      <c r="G39" s="31">
        <f>+E39*F39</f>
        <v>0</v>
      </c>
      <c r="H39" s="121">
        <v>0.21</v>
      </c>
      <c r="I39" s="31">
        <f>+Tabulka2347[[#This Row],[Nabídková cena spolu bez DPH]]*Tabulka2347[[#This Row],[DPH]]+Tabulka2347[[#This Row],[Nabídková cena spolu bez DPH]]</f>
        <v>0</v>
      </c>
    </row>
    <row r="40" spans="1:9" ht="15">
      <c r="A40" s="66">
        <v>3</v>
      </c>
      <c r="B40" s="45" t="str">
        <f>+'výroba těsta'!C1</f>
        <v>Výroba těsta příslušenství</v>
      </c>
      <c r="C40" s="98" t="s">
        <v>210</v>
      </c>
      <c r="D40" s="97"/>
      <c r="E40" s="56">
        <v>1</v>
      </c>
      <c r="F40" s="31">
        <f>+'výroba těsta'!E19</f>
        <v>0</v>
      </c>
      <c r="G40" s="31">
        <f aca="true" t="shared" si="2" ref="G40:G44">+E40*F40</f>
        <v>0</v>
      </c>
      <c r="H40" s="121">
        <v>0.21</v>
      </c>
      <c r="I40" s="31">
        <f>+Tabulka2347[[#This Row],[Nabídková cena spolu bez DPH]]*Tabulka2347[[#This Row],[DPH]]+Tabulka2347[[#This Row],[Nabídková cena spolu bez DPH]]</f>
        <v>0</v>
      </c>
    </row>
    <row r="41" spans="1:9" ht="15">
      <c r="A41" s="66">
        <v>1</v>
      </c>
      <c r="B41" s="45" t="str">
        <f>+'šlehací a hnetací stroj'!B1</f>
        <v>Univerzální šlehací a hnětací stroj</v>
      </c>
      <c r="C41" s="98" t="s">
        <v>210</v>
      </c>
      <c r="D41" s="97"/>
      <c r="E41" s="56">
        <v>1</v>
      </c>
      <c r="F41" s="31">
        <f>+'šlehací a hnetací stroj'!D15</f>
        <v>0</v>
      </c>
      <c r="G41" s="31">
        <f t="shared" si="2"/>
        <v>0</v>
      </c>
      <c r="H41" s="121">
        <v>0.21</v>
      </c>
      <c r="I41" s="31">
        <f>+Tabulka2347[[#This Row],[Nabídková cena spolu bez DPH]]*Tabulka2347[[#This Row],[DPH]]+Tabulka2347[[#This Row],[Nabídková cena spolu bez DPH]]</f>
        <v>0</v>
      </c>
    </row>
    <row r="42" spans="1:9" ht="15">
      <c r="A42" s="66">
        <v>1</v>
      </c>
      <c r="B42" s="45" t="str">
        <f>+'hnětač těsta'!B1</f>
        <v>Hnětač těsta</v>
      </c>
      <c r="C42" s="98" t="s">
        <v>210</v>
      </c>
      <c r="D42" s="97"/>
      <c r="E42" s="56">
        <v>1</v>
      </c>
      <c r="F42" s="31">
        <f>+'hnětač těsta'!D17</f>
        <v>0</v>
      </c>
      <c r="G42" s="31">
        <f t="shared" si="2"/>
        <v>0</v>
      </c>
      <c r="H42" s="121">
        <v>0.21</v>
      </c>
      <c r="I42" s="31">
        <f>+Tabulka2347[[#This Row],[Nabídková cena spolu bez DPH]]*Tabulka2347[[#This Row],[DPH]]+Tabulka2347[[#This Row],[Nabídková cena spolu bez DPH]]</f>
        <v>0</v>
      </c>
    </row>
    <row r="43" spans="1:9" ht="15">
      <c r="A43" s="66">
        <v>1</v>
      </c>
      <c r="B43" s="45" t="str">
        <f>+'dělička těsta'!B1</f>
        <v>Automatická dělička těsta</v>
      </c>
      <c r="C43" s="98" t="s">
        <v>210</v>
      </c>
      <c r="D43" s="97"/>
      <c r="E43" s="46">
        <v>1</v>
      </c>
      <c r="F43" s="31">
        <f>+'dělička těsta'!D16</f>
        <v>0</v>
      </c>
      <c r="G43" s="31">
        <f t="shared" si="2"/>
        <v>0</v>
      </c>
      <c r="H43" s="121">
        <v>0.21</v>
      </c>
      <c r="I43" s="31">
        <f>+Tabulka2347[[#This Row],[Nabídková cena spolu bez DPH]]*Tabulka2347[[#This Row],[DPH]]+Tabulka2347[[#This Row],[Nabídková cena spolu bez DPH]]</f>
        <v>0</v>
      </c>
    </row>
    <row r="44" spans="1:9" ht="15">
      <c r="A44" s="66">
        <v>1</v>
      </c>
      <c r="B44" s="45" t="str">
        <f>+kutr!B1</f>
        <v>Kutr</v>
      </c>
      <c r="C44" s="98" t="s">
        <v>210</v>
      </c>
      <c r="D44" s="96"/>
      <c r="E44" s="46">
        <v>1</v>
      </c>
      <c r="F44" s="31">
        <f>+kutr!D18</f>
        <v>0</v>
      </c>
      <c r="G44" s="31">
        <f t="shared" si="2"/>
        <v>0</v>
      </c>
      <c r="H44" s="121">
        <v>0.21</v>
      </c>
      <c r="I44" s="31">
        <f>+Tabulka2347[[#This Row],[Nabídková cena spolu bez DPH]]*Tabulka2347[[#This Row],[DPH]]+Tabulka2347[[#This Row],[Nabídková cena spolu bez DPH]]</f>
        <v>0</v>
      </c>
    </row>
    <row r="45" spans="1:9" ht="15">
      <c r="A45" s="17">
        <f>SUBTOTAL(109,[počet zařízení celkem])</f>
        <v>10</v>
      </c>
      <c r="B45" s="17" t="s">
        <v>10</v>
      </c>
      <c r="C45" s="48"/>
      <c r="D45" s="18"/>
      <c r="E45" s="18"/>
      <c r="F45" s="59"/>
      <c r="G45" s="60">
        <f>SUBTOTAL(109,[Nabídková cena spolu bez DPH])</f>
        <v>0</v>
      </c>
      <c r="H45" s="61"/>
      <c r="I45" s="60">
        <f>SUBTOTAL(109,[Cena v Kč s DPH])</f>
        <v>0</v>
      </c>
    </row>
    <row r="46" spans="2:7" ht="15">
      <c r="B46" s="132" t="s">
        <v>398</v>
      </c>
      <c r="C46" s="132"/>
      <c r="D46" s="132"/>
      <c r="E46" s="132"/>
      <c r="F46" s="132"/>
      <c r="G46" s="77"/>
    </row>
    <row r="47" spans="2:7" ht="15">
      <c r="B47" s="132"/>
      <c r="C47" s="132"/>
      <c r="D47" s="132"/>
      <c r="E47" s="132"/>
      <c r="F47" s="132"/>
      <c r="G47" s="77"/>
    </row>
    <row r="48" spans="1:9" ht="45">
      <c r="A48" s="15" t="s">
        <v>396</v>
      </c>
      <c r="B48" s="16" t="s">
        <v>6</v>
      </c>
      <c r="C48" s="16" t="s">
        <v>395</v>
      </c>
      <c r="D48" s="16" t="s">
        <v>546</v>
      </c>
      <c r="E48" s="16" t="s">
        <v>14</v>
      </c>
      <c r="F48" s="16" t="s">
        <v>7</v>
      </c>
      <c r="G48" s="16" t="s">
        <v>8</v>
      </c>
      <c r="H48" s="16" t="s">
        <v>9</v>
      </c>
      <c r="I48" s="16" t="s">
        <v>15</v>
      </c>
    </row>
    <row r="49" spans="1:9" ht="15">
      <c r="A49" s="66">
        <v>4</v>
      </c>
      <c r="B49" s="45" t="str">
        <f>+'studená kuchyně'!C1</f>
        <v>Studená kuchyně</v>
      </c>
      <c r="C49" s="98" t="s">
        <v>210</v>
      </c>
      <c r="D49" s="97"/>
      <c r="E49" s="46">
        <v>1</v>
      </c>
      <c r="F49" s="83">
        <f>+'studená kuchyně'!E22</f>
        <v>0</v>
      </c>
      <c r="G49" s="31">
        <f>+'studená kuchyně'!E22</f>
        <v>0</v>
      </c>
      <c r="H49" s="121">
        <v>0.21</v>
      </c>
      <c r="I49" s="84">
        <f>+Tabulka23478[[#This Row],[Nabídková cena spolu bez DPH]]*Tabulka23478[[#This Row],[DPH]]+Tabulka23478[[#This Row],[Nabídková cena spolu bez DPH]]</f>
        <v>0</v>
      </c>
    </row>
    <row r="50" spans="1:9" ht="15">
      <c r="A50" s="66">
        <v>1</v>
      </c>
      <c r="B50" s="45" t="str">
        <f>+'chladící stůl'!B1</f>
        <v>Chladící stůl</v>
      </c>
      <c r="C50" s="98" t="s">
        <v>210</v>
      </c>
      <c r="D50" s="97"/>
      <c r="E50" s="56">
        <v>1</v>
      </c>
      <c r="F50" s="83">
        <f>+'chladící stůl'!D18</f>
        <v>0</v>
      </c>
      <c r="G50" s="31">
        <f>+'chladící stůl'!D18</f>
        <v>0</v>
      </c>
      <c r="H50" s="121">
        <v>0.21</v>
      </c>
      <c r="I50" s="84">
        <f>+Tabulka23478[[#This Row],[Nabídková cena spolu bez DPH]]*Tabulka23478[[#This Row],[DPH]]+Tabulka23478[[#This Row],[Nabídková cena spolu bez DPH]]</f>
        <v>0</v>
      </c>
    </row>
    <row r="51" spans="1:9" ht="15">
      <c r="A51" s="66">
        <v>1</v>
      </c>
      <c r="B51" s="45" t="str">
        <f>+'nářezový stroj'!B1</f>
        <v>Nářezový stroj</v>
      </c>
      <c r="C51" s="98" t="s">
        <v>210</v>
      </c>
      <c r="D51" s="97"/>
      <c r="E51" s="56">
        <v>1</v>
      </c>
      <c r="F51" s="83">
        <f>+'nářezový stroj'!D13</f>
        <v>0</v>
      </c>
      <c r="G51" s="31">
        <f>+'nářezový stroj'!D13</f>
        <v>0</v>
      </c>
      <c r="H51" s="121">
        <v>0.21</v>
      </c>
      <c r="I51" s="84">
        <f>+Tabulka23478[[#This Row],[Nabídková cena spolu bez DPH]]*Tabulka23478[[#This Row],[DPH]]+Tabulka23478[[#This Row],[Nabídková cena spolu bez DPH]]</f>
        <v>0</v>
      </c>
    </row>
    <row r="52" spans="1:9" ht="15">
      <c r="A52" s="66">
        <v>1</v>
      </c>
      <c r="B52" s="45" t="str">
        <f>+'chladící skříň na GN'!B1</f>
        <v>Chladící skříň na GN</v>
      </c>
      <c r="C52" s="98" t="s">
        <v>210</v>
      </c>
      <c r="D52" s="97"/>
      <c r="E52" s="56">
        <v>1</v>
      </c>
      <c r="F52" s="83">
        <f>+'chladící skříň na GN'!D20</f>
        <v>0</v>
      </c>
      <c r="G52" s="31">
        <f>+'chladící skříň na GN'!D20</f>
        <v>0</v>
      </c>
      <c r="H52" s="121">
        <v>0.21</v>
      </c>
      <c r="I52" s="84">
        <f>+Tabulka23478[[#This Row],[Nabídková cena spolu bez DPH]]*Tabulka23478[[#This Row],[DPH]]+Tabulka23478[[#This Row],[Nabídková cena spolu bez DPH]]</f>
        <v>0</v>
      </c>
    </row>
    <row r="53" spans="1:9" ht="15">
      <c r="A53" s="17">
        <f>SUBTOTAL(109,[počet zařízení celkem])</f>
        <v>7</v>
      </c>
      <c r="B53" s="17" t="s">
        <v>10</v>
      </c>
      <c r="C53" s="48"/>
      <c r="D53" s="18"/>
      <c r="E53" s="18"/>
      <c r="F53" s="59"/>
      <c r="G53" s="60">
        <f>SUBTOTAL(109,[Nabídková cena spolu bez DPH])</f>
        <v>0</v>
      </c>
      <c r="H53" s="61"/>
      <c r="I53" s="60">
        <f>SUBTOTAL(109,[Cena v Kč s DPH])</f>
        <v>0</v>
      </c>
    </row>
    <row r="55" spans="1:9" ht="45">
      <c r="A55" s="15" t="s">
        <v>396</v>
      </c>
      <c r="B55" s="16" t="s">
        <v>6</v>
      </c>
      <c r="C55" s="16" t="s">
        <v>395</v>
      </c>
      <c r="D55" s="16" t="s">
        <v>584</v>
      </c>
      <c r="E55" s="16" t="s">
        <v>14</v>
      </c>
      <c r="F55" s="16" t="s">
        <v>585</v>
      </c>
      <c r="G55" s="16" t="s">
        <v>8</v>
      </c>
      <c r="H55" s="16" t="s">
        <v>9</v>
      </c>
      <c r="I55" s="16" t="s">
        <v>15</v>
      </c>
    </row>
    <row r="56" spans="1:9" ht="30">
      <c r="A56" s="66">
        <v>1</v>
      </c>
      <c r="B56" s="45" t="s">
        <v>542</v>
      </c>
      <c r="C56" s="99" t="s">
        <v>537</v>
      </c>
      <c r="D56" s="96"/>
      <c r="E56" s="85">
        <v>1</v>
      </c>
      <c r="F56" s="112">
        <v>0</v>
      </c>
      <c r="G56" s="31">
        <f aca="true" t="shared" si="3" ref="G56:G57">+E56*F56</f>
        <v>0</v>
      </c>
      <c r="H56" s="121">
        <v>0.21</v>
      </c>
      <c r="I56" s="31">
        <f>+Tabulka234785[[#This Row],[Nabídková cena spolu bez DPH]]*Tabulka234785[[#This Row],[DPH]]+Tabulka234785[[#This Row],[Nabídková cena spolu bez DPH]]</f>
        <v>0</v>
      </c>
    </row>
    <row r="57" spans="1:9" ht="30">
      <c r="A57" s="66">
        <v>1</v>
      </c>
      <c r="B57" s="45" t="s">
        <v>538</v>
      </c>
      <c r="C57" s="99" t="s">
        <v>13</v>
      </c>
      <c r="D57" s="96"/>
      <c r="E57" s="85">
        <v>1</v>
      </c>
      <c r="F57" s="112">
        <v>0</v>
      </c>
      <c r="G57" s="31">
        <f t="shared" si="3"/>
        <v>0</v>
      </c>
      <c r="H57" s="121">
        <v>0.21</v>
      </c>
      <c r="I57" s="31">
        <f>+Tabulka234785[[#This Row],[Nabídková cena spolu bez DPH]]*Tabulka234785[[#This Row],[DPH]]+Tabulka234785[[#This Row],[Nabídková cena spolu bez DPH]]</f>
        <v>0</v>
      </c>
    </row>
    <row r="58" spans="1:9" ht="30">
      <c r="A58" s="66">
        <v>1</v>
      </c>
      <c r="B58" s="45" t="s">
        <v>544</v>
      </c>
      <c r="C58" s="99" t="s">
        <v>13</v>
      </c>
      <c r="D58" s="96"/>
      <c r="E58" s="85">
        <v>1</v>
      </c>
      <c r="F58" s="112">
        <v>0</v>
      </c>
      <c r="G58" s="31">
        <f>+E58*F58</f>
        <v>0</v>
      </c>
      <c r="H58" s="121">
        <v>0.21</v>
      </c>
      <c r="I58" s="31">
        <f>+Tabulka234785[[#This Row],[Nabídková cena spolu bez DPH]]*Tabulka234785[[#This Row],[DPH]]+Tabulka234785[[#This Row],[Nabídková cena spolu bez DPH]]</f>
        <v>0</v>
      </c>
    </row>
    <row r="59" spans="1:9" ht="15">
      <c r="A59" s="66">
        <v>1</v>
      </c>
      <c r="B59" s="45" t="s">
        <v>543</v>
      </c>
      <c r="C59" s="99" t="s">
        <v>539</v>
      </c>
      <c r="D59" s="97"/>
      <c r="E59" s="140">
        <v>1</v>
      </c>
      <c r="F59" s="112">
        <v>0</v>
      </c>
      <c r="G59" s="31">
        <f aca="true" t="shared" si="4" ref="G59">+E59*F59</f>
        <v>0</v>
      </c>
      <c r="H59" s="121">
        <v>0.21</v>
      </c>
      <c r="I59" s="31">
        <f>+Tabulka234785[[#This Row],[Nabídková cena spolu bez DPH]]*Tabulka234785[[#This Row],[DPH]]+Tabulka234785[[#This Row],[Nabídková cena spolu bez DPH]]</f>
        <v>0</v>
      </c>
    </row>
    <row r="60" spans="1:9" ht="15">
      <c r="A60" s="66">
        <v>1</v>
      </c>
      <c r="B60" s="45" t="s">
        <v>540</v>
      </c>
      <c r="C60" s="99" t="s">
        <v>541</v>
      </c>
      <c r="D60" s="97"/>
      <c r="E60" s="85">
        <v>1</v>
      </c>
      <c r="F60" s="112">
        <v>0</v>
      </c>
      <c r="G60" s="31">
        <f>+E60*F60</f>
        <v>0</v>
      </c>
      <c r="H60" s="121">
        <v>0.21</v>
      </c>
      <c r="I60" s="31">
        <f>+Tabulka234785[[#This Row],[Nabídková cena spolu bez DPH]]*Tabulka234785[[#This Row],[DPH]]+Tabulka234785[[#This Row],[Nabídková cena spolu bez DPH]]</f>
        <v>0</v>
      </c>
    </row>
    <row r="61" spans="1:9" ht="15">
      <c r="A61" s="17"/>
      <c r="B61" s="17" t="s">
        <v>10</v>
      </c>
      <c r="C61" s="48"/>
      <c r="D61" s="18"/>
      <c r="E61" s="18"/>
      <c r="F61" s="59"/>
      <c r="G61" s="60">
        <f>SUBTOTAL(109,[Nabídková cena spolu bez DPH])</f>
        <v>0</v>
      </c>
      <c r="H61" s="61"/>
      <c r="I61" s="60">
        <f>SUBTOTAL(109,[Cena v Kč s DPH])</f>
        <v>0</v>
      </c>
    </row>
    <row r="63" spans="1:9" ht="23.25">
      <c r="A63" s="86" t="s">
        <v>545</v>
      </c>
      <c r="B63" s="86"/>
      <c r="C63" s="86"/>
      <c r="D63" s="86"/>
      <c r="E63" s="86"/>
      <c r="F63" s="86"/>
      <c r="G63" s="87">
        <f>+Tabulka2[[#Totals],[Nabídková cena spolu bez DPH]]+Tabulka23[[#Totals],[Nabídková cena spolu bez DPH]]+Tabulka234[[#Totals],[Nabídková cena spolu bez DPH]]+Tabulka2346[[#Totals],[Nabídková cena spolu bez DPH]]+Tabulka2347[[#Totals],[Nabídková cena spolu bez DPH]]+Tabulka23478[[#Totals],[Nabídková cena spolu bez DPH]]+Tabulka234785[[#Totals],[Nabídková cena spolu bez DPH]]</f>
        <v>0</v>
      </c>
      <c r="H63" s="86"/>
      <c r="I63" s="87">
        <f>+Tabulka2[[#Totals],[Cena v Kč s DPH]]+Tabulka23[[#Totals],[Cena v Kč s DPH]]+Tabulka234[[#Totals],[Cena v Kč s DPH]]+Tabulka2346[[#Totals],[Cena v Kč s DPH]]+Tabulka2347[[#Totals],[Cena v Kč s DPH]]+Tabulka23478[[#Totals],[Cena v Kč s DPH]]+Tabulka234785[[#Totals],[Cena v Kč s DPH]]</f>
        <v>0</v>
      </c>
    </row>
    <row r="64" spans="1:9" ht="1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">
      <c r="A65" s="128" t="s">
        <v>583</v>
      </c>
      <c r="B65" s="128"/>
      <c r="C65" s="128"/>
      <c r="D65" s="128"/>
      <c r="E65" s="128"/>
      <c r="F65" s="128"/>
      <c r="G65" s="128"/>
      <c r="H65" s="128"/>
      <c r="I65" s="128"/>
    </row>
    <row r="66" spans="1:3" ht="15">
      <c r="A66"/>
      <c r="C66"/>
    </row>
  </sheetData>
  <sheetProtection algorithmName="SHA-512" hashValue="OhhL4OZ3X7UGyYB9ZzIBjdaNshiPrzmSBVl4N2zbaEo7YyJlfvDmIbyAHj6UNM6n/GXjdIsZFr+9NKChPoOFpw==" saltValue="OJHXfcshtrr9xmEik3vzSg==" spinCount="100000" sheet="1" objects="1" scenarios="1"/>
  <mergeCells count="11">
    <mergeCell ref="A65:I65"/>
    <mergeCell ref="B18:F19"/>
    <mergeCell ref="B29:F30"/>
    <mergeCell ref="B35:F36"/>
    <mergeCell ref="B46:F47"/>
    <mergeCell ref="B2:F2"/>
    <mergeCell ref="A3:H4"/>
    <mergeCell ref="B5:F6"/>
    <mergeCell ref="G5:H6"/>
    <mergeCell ref="B12:F13"/>
    <mergeCell ref="G12:H13"/>
  </mergeCells>
  <hyperlinks>
    <hyperlink ref="C8" location="'kráječ velkokapacitní'!A1" display="specifikace"/>
    <hyperlink ref="C9" location="'vozíky a stoly příprava zel'!A1" display="specifikace"/>
    <hyperlink ref="C10" location="škrabka!A1" display="specifikace"/>
    <hyperlink ref="C15" location="myčka!A1" display="specifikace"/>
    <hyperlink ref="C16" location="'mytí nádobí'!A1" display="specifikace"/>
    <hyperlink ref="C21" location="'varna netechnologie'!A1" display="specifikace"/>
    <hyperlink ref="C23" location="'konvektomat 20GN'!A1" display="specifikace"/>
    <hyperlink ref="C24" location="'konvektomat 10GN'!A1" display="specifikace"/>
    <hyperlink ref="C22" location="'multifunkční kotel'!A1" display="specifikace"/>
    <hyperlink ref="C25" location="'plynový sporák'!A1" display="specifikace"/>
    <hyperlink ref="C26" location="'plynový kotel 150l'!A1" display="specifikace"/>
    <hyperlink ref="C27" location="'plynový kolet 230l'!A1" display="specifikace"/>
    <hyperlink ref="C32" location="'výdej jídel'!A1" display="specifikace"/>
    <hyperlink ref="C38" location="'multifunkční pánev'!A1" display="specifikace"/>
    <hyperlink ref="C39" location="'multifunkční pánev'!A1" display="specifikace"/>
    <hyperlink ref="C40" location="'výroba těsta'!A1" display="specifikace"/>
    <hyperlink ref="C41" location="'šlehací a hnetací stroj'!A1" display="specifikace"/>
    <hyperlink ref="C42" location="'hnětač těsta'!A1" display="specifikace"/>
    <hyperlink ref="C43" location="'dělička těsta'!A1" display="specifikace"/>
    <hyperlink ref="C44" location="kutr!A1" display="specifikace"/>
    <hyperlink ref="C49" location="'studená kuchyně'!A1" display="specifikace"/>
    <hyperlink ref="C50" location="'chladící stůl'!A1" display="specifikace"/>
    <hyperlink ref="C51" location="'nářezový stroj'!A1" display="specifikace"/>
    <hyperlink ref="C52" location="'chladící skříň na GN'!A1" display="specifikace"/>
    <hyperlink ref="C33" location="'chladící skříň nápoje'!A1" display="specifikace"/>
  </hyperlinks>
  <printOptions/>
  <pageMargins left="0.7" right="0.7" top="0.787401575" bottom="0.787401575" header="0.3" footer="0.3"/>
  <pageSetup horizontalDpi="600" verticalDpi="600" orientation="portrait" paperSize="9" r:id="rId8"/>
  <tableParts>
    <tablePart r:id="rId6"/>
    <tablePart r:id="rId3"/>
    <tablePart r:id="rId1"/>
    <tablePart r:id="rId5"/>
    <tablePart r:id="rId7"/>
    <tablePart r:id="rId2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workbookViewId="0" topLeftCell="A19">
      <selection activeCell="D43" sqref="D43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209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Konvektomat boilerový 10 GN 1/1</v>
      </c>
      <c r="B5" s="5" t="s">
        <v>64</v>
      </c>
      <c r="C5" s="67" t="s">
        <v>204</v>
      </c>
      <c r="D5" s="112"/>
    </row>
    <row r="6" spans="1:4" ht="15">
      <c r="A6" s="134"/>
      <c r="B6" s="23" t="s">
        <v>202</v>
      </c>
      <c r="C6" s="67" t="s">
        <v>211</v>
      </c>
      <c r="D6" s="112"/>
    </row>
    <row r="7" spans="1:4" ht="15">
      <c r="A7" s="134"/>
      <c r="B7" s="5" t="s">
        <v>203</v>
      </c>
      <c r="C7" s="67" t="s">
        <v>206</v>
      </c>
      <c r="D7" s="112"/>
    </row>
    <row r="8" spans="1:4" ht="15">
      <c r="A8" s="134"/>
      <c r="B8" s="5" t="s">
        <v>100</v>
      </c>
      <c r="C8" s="67" t="s">
        <v>207</v>
      </c>
      <c r="D8" s="112"/>
    </row>
    <row r="9" spans="1:4" ht="15">
      <c r="A9" s="134"/>
      <c r="B9" s="5" t="s">
        <v>152</v>
      </c>
      <c r="C9" s="24" t="s">
        <v>212</v>
      </c>
      <c r="D9" s="112"/>
    </row>
    <row r="10" spans="1:4" ht="15">
      <c r="A10" s="134"/>
      <c r="B10" s="5" t="s">
        <v>213</v>
      </c>
      <c r="C10" s="24" t="s">
        <v>214</v>
      </c>
      <c r="D10" s="112"/>
    </row>
    <row r="11" spans="1:4" ht="15">
      <c r="A11" s="134"/>
      <c r="B11" s="24" t="s">
        <v>155</v>
      </c>
      <c r="C11" s="24" t="s">
        <v>151</v>
      </c>
      <c r="D11" s="112"/>
    </row>
    <row r="12" spans="1:4" ht="15">
      <c r="A12" s="134"/>
      <c r="B12" s="14" t="s">
        <v>185</v>
      </c>
      <c r="C12" s="24" t="s">
        <v>186</v>
      </c>
      <c r="D12" s="112"/>
    </row>
    <row r="13" spans="1:4" ht="15">
      <c r="A13" s="134"/>
      <c r="B13" s="5" t="s">
        <v>156</v>
      </c>
      <c r="C13" s="71" t="s">
        <v>215</v>
      </c>
      <c r="D13" s="112"/>
    </row>
    <row r="14" spans="1:4" ht="15">
      <c r="A14" s="134"/>
      <c r="B14" s="5" t="s">
        <v>216</v>
      </c>
      <c r="C14" s="71" t="s">
        <v>217</v>
      </c>
      <c r="D14" s="112"/>
    </row>
    <row r="15" spans="1:4" ht="15">
      <c r="A15" s="134"/>
      <c r="B15" s="5" t="s">
        <v>158</v>
      </c>
      <c r="C15" s="71" t="s">
        <v>159</v>
      </c>
      <c r="D15" s="112"/>
    </row>
    <row r="16" spans="1:4" ht="15">
      <c r="A16" s="134"/>
      <c r="B16" s="5"/>
      <c r="C16" s="71" t="s">
        <v>160</v>
      </c>
      <c r="D16" s="112"/>
    </row>
    <row r="17" spans="1:4" ht="15">
      <c r="A17" s="134"/>
      <c r="B17" s="5"/>
      <c r="C17" s="71" t="s">
        <v>161</v>
      </c>
      <c r="D17" s="112"/>
    </row>
    <row r="18" spans="1:4" ht="15">
      <c r="A18" s="134"/>
      <c r="B18" s="5" t="s">
        <v>162</v>
      </c>
      <c r="C18" s="72">
        <v>0.01</v>
      </c>
      <c r="D18" s="112"/>
    </row>
    <row r="19" spans="1:4" ht="30">
      <c r="A19" s="134"/>
      <c r="B19" s="22" t="s">
        <v>163</v>
      </c>
      <c r="C19" s="45" t="s">
        <v>164</v>
      </c>
      <c r="D19" s="112"/>
    </row>
    <row r="20" spans="1:4" ht="15">
      <c r="A20" s="134"/>
      <c r="B20" s="22" t="s">
        <v>199</v>
      </c>
      <c r="C20" s="45" t="s">
        <v>13</v>
      </c>
      <c r="D20" s="112"/>
    </row>
    <row r="21" spans="1:4" ht="15">
      <c r="A21" s="134"/>
      <c r="B21" s="22" t="s">
        <v>165</v>
      </c>
      <c r="C21" s="71" t="s">
        <v>166</v>
      </c>
      <c r="D21" s="112"/>
    </row>
    <row r="22" spans="1:4" ht="15">
      <c r="A22" s="134"/>
      <c r="B22" s="22" t="s">
        <v>167</v>
      </c>
      <c r="C22" s="71" t="s">
        <v>168</v>
      </c>
      <c r="D22" s="112"/>
    </row>
    <row r="23" spans="1:4" ht="15">
      <c r="A23" s="134"/>
      <c r="B23" s="5" t="s">
        <v>169</v>
      </c>
      <c r="C23" s="71" t="s">
        <v>170</v>
      </c>
      <c r="D23" s="112"/>
    </row>
    <row r="24" spans="1:4" ht="15">
      <c r="A24" s="134"/>
      <c r="B24" s="5" t="s">
        <v>171</v>
      </c>
      <c r="C24" s="71" t="s">
        <v>172</v>
      </c>
      <c r="D24" s="112"/>
    </row>
    <row r="25" spans="1:4" ht="15">
      <c r="A25" s="134"/>
      <c r="B25" s="5" t="s">
        <v>173</v>
      </c>
      <c r="C25" s="71" t="s">
        <v>174</v>
      </c>
      <c r="D25" s="112"/>
    </row>
    <row r="26" spans="1:4" ht="15">
      <c r="A26" s="134"/>
      <c r="B26" s="5" t="s">
        <v>96</v>
      </c>
      <c r="C26" s="71" t="s">
        <v>175</v>
      </c>
      <c r="D26" s="112"/>
    </row>
    <row r="27" spans="1:4" ht="15">
      <c r="A27" s="134"/>
      <c r="B27" s="5" t="s">
        <v>176</v>
      </c>
      <c r="C27" s="71" t="s">
        <v>177</v>
      </c>
      <c r="D27" s="112"/>
    </row>
    <row r="28" spans="1:4" ht="15">
      <c r="A28" s="134"/>
      <c r="B28" s="44" t="s">
        <v>178</v>
      </c>
      <c r="C28" s="67">
        <v>1</v>
      </c>
      <c r="D28" s="112"/>
    </row>
    <row r="29" spans="1:4" ht="15">
      <c r="A29" s="134"/>
      <c r="B29" s="5" t="s">
        <v>179</v>
      </c>
      <c r="C29" s="67" t="s">
        <v>180</v>
      </c>
      <c r="D29" s="112"/>
    </row>
    <row r="30" spans="1:4" ht="15">
      <c r="A30" s="134"/>
      <c r="B30" s="5" t="s">
        <v>181</v>
      </c>
      <c r="C30" s="67" t="s">
        <v>13</v>
      </c>
      <c r="D30" s="112"/>
    </row>
    <row r="31" spans="1:4" ht="15">
      <c r="A31" s="134"/>
      <c r="B31" s="5" t="s">
        <v>182</v>
      </c>
      <c r="C31" s="67" t="s">
        <v>13</v>
      </c>
      <c r="D31" s="112"/>
    </row>
    <row r="32" spans="1:4" ht="15">
      <c r="A32" s="134"/>
      <c r="B32" s="5" t="s">
        <v>144</v>
      </c>
      <c r="C32" s="67" t="s">
        <v>184</v>
      </c>
      <c r="D32" s="112"/>
    </row>
    <row r="33" spans="1:4" ht="15">
      <c r="A33" s="134"/>
      <c r="B33" s="5" t="s">
        <v>183</v>
      </c>
      <c r="C33" s="67" t="s">
        <v>13</v>
      </c>
      <c r="D33" s="112"/>
    </row>
    <row r="34" spans="1:4" ht="15">
      <c r="A34" s="134"/>
      <c r="B34" s="5" t="s">
        <v>187</v>
      </c>
      <c r="C34" s="67" t="s">
        <v>13</v>
      </c>
      <c r="D34" s="112"/>
    </row>
    <row r="35" spans="1:4" ht="15">
      <c r="A35" s="134"/>
      <c r="B35" s="5" t="s">
        <v>188</v>
      </c>
      <c r="C35" s="67" t="s">
        <v>13</v>
      </c>
      <c r="D35" s="112"/>
    </row>
    <row r="36" spans="1:4" ht="15">
      <c r="A36" s="134"/>
      <c r="B36" s="5" t="s">
        <v>189</v>
      </c>
      <c r="C36" s="67" t="s">
        <v>190</v>
      </c>
      <c r="D36" s="112"/>
    </row>
    <row r="37" spans="1:4" ht="15">
      <c r="A37" s="134"/>
      <c r="B37" s="44" t="s">
        <v>167</v>
      </c>
      <c r="C37" s="67" t="s">
        <v>191</v>
      </c>
      <c r="D37" s="112"/>
    </row>
    <row r="38" spans="1:4" ht="15">
      <c r="A38" s="134"/>
      <c r="B38" s="5" t="s">
        <v>200</v>
      </c>
      <c r="C38" s="67" t="s">
        <v>193</v>
      </c>
      <c r="D38" s="112"/>
    </row>
    <row r="39" spans="1:4" ht="15">
      <c r="A39" s="134"/>
      <c r="B39" s="5" t="s">
        <v>194</v>
      </c>
      <c r="C39" s="67" t="s">
        <v>195</v>
      </c>
      <c r="D39" s="112"/>
    </row>
    <row r="40" spans="1:4" ht="15">
      <c r="A40" s="134"/>
      <c r="B40" s="5" t="s">
        <v>196</v>
      </c>
      <c r="C40" s="67" t="s">
        <v>195</v>
      </c>
      <c r="D40" s="112"/>
    </row>
    <row r="41" spans="1:4" ht="15">
      <c r="A41" s="134"/>
      <c r="B41" s="5" t="s">
        <v>197</v>
      </c>
      <c r="C41" s="67" t="s">
        <v>198</v>
      </c>
      <c r="D41" s="112"/>
    </row>
    <row r="42" spans="1:4" ht="15">
      <c r="A42" s="6" t="s">
        <v>4</v>
      </c>
      <c r="B42" s="7"/>
      <c r="C42" s="7"/>
      <c r="D42" s="113">
        <v>0</v>
      </c>
    </row>
    <row r="44" ht="15">
      <c r="A44" s="65" t="s">
        <v>275</v>
      </c>
    </row>
  </sheetData>
  <sheetProtection algorithmName="SHA-512" hashValue="zqSXNZ745ZEXKrCt9pWi2tTcBVNPVV+u/fPS5RgGdlL80aM1+jMNW1ztmWdVBKY24JnXfSoNbIFeZ4O3J+EgqA==" saltValue="pADweNRpxZ+JkI3wZ1KJfA==" spinCount="100000" sheet="1" objects="1" scenarios="1"/>
  <mergeCells count="1">
    <mergeCell ref="A5:A41"/>
  </mergeCells>
  <hyperlinks>
    <hyperlink ref="A44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 topLeftCell="A1">
      <selection activeCell="D20" sqref="D20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291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Plynový sporák</v>
      </c>
      <c r="B5" s="5" t="s">
        <v>292</v>
      </c>
      <c r="C5" s="67">
        <v>4</v>
      </c>
      <c r="D5" s="112"/>
    </row>
    <row r="6" spans="1:4" ht="15">
      <c r="A6" s="134"/>
      <c r="B6" s="23" t="s">
        <v>293</v>
      </c>
      <c r="C6" s="67" t="s">
        <v>294</v>
      </c>
      <c r="D6" s="112"/>
    </row>
    <row r="7" spans="1:4" ht="15">
      <c r="A7" s="134"/>
      <c r="B7" s="5" t="s">
        <v>295</v>
      </c>
      <c r="C7" s="67" t="s">
        <v>296</v>
      </c>
      <c r="D7" s="112"/>
    </row>
    <row r="8" spans="1:4" ht="15">
      <c r="A8" s="134"/>
      <c r="B8" s="5" t="s">
        <v>129</v>
      </c>
      <c r="C8" s="67" t="s">
        <v>297</v>
      </c>
      <c r="D8" s="112"/>
    </row>
    <row r="9" spans="1:4" ht="15">
      <c r="A9" s="134"/>
      <c r="B9" s="5" t="s">
        <v>135</v>
      </c>
      <c r="C9" s="24" t="s">
        <v>298</v>
      </c>
      <c r="D9" s="112"/>
    </row>
    <row r="10" spans="1:4" ht="15">
      <c r="A10" s="134"/>
      <c r="B10" s="5" t="s">
        <v>299</v>
      </c>
      <c r="C10" s="24" t="s">
        <v>13</v>
      </c>
      <c r="D10" s="112"/>
    </row>
    <row r="11" spans="1:4" ht="15">
      <c r="A11" s="134"/>
      <c r="B11" s="24" t="s">
        <v>35</v>
      </c>
      <c r="C11" s="24" t="s">
        <v>300</v>
      </c>
      <c r="D11" s="112"/>
    </row>
    <row r="12" spans="1:4" ht="15">
      <c r="A12" s="134"/>
      <c r="B12" s="24" t="s">
        <v>309</v>
      </c>
      <c r="C12" s="40" t="s">
        <v>310</v>
      </c>
      <c r="D12" s="112"/>
    </row>
    <row r="13" spans="1:4" ht="15">
      <c r="A13" s="134"/>
      <c r="B13" s="24" t="s">
        <v>301</v>
      </c>
      <c r="C13" s="68" t="s">
        <v>302</v>
      </c>
      <c r="D13" s="117"/>
    </row>
    <row r="14" spans="1:4" ht="15">
      <c r="A14" s="134"/>
      <c r="B14" s="5" t="s">
        <v>303</v>
      </c>
      <c r="C14" s="69" t="s">
        <v>304</v>
      </c>
      <c r="D14" s="112"/>
    </row>
    <row r="15" spans="1:4" ht="15">
      <c r="A15" s="134"/>
      <c r="B15" s="5" t="s">
        <v>305</v>
      </c>
      <c r="C15" s="67" t="s">
        <v>306</v>
      </c>
      <c r="D15" s="112"/>
    </row>
    <row r="16" spans="1:4" ht="15">
      <c r="A16" s="134"/>
      <c r="B16" s="5" t="s">
        <v>134</v>
      </c>
      <c r="C16" s="67" t="s">
        <v>71</v>
      </c>
      <c r="D16" s="112"/>
    </row>
    <row r="17" spans="1:4" ht="15">
      <c r="A17" s="134"/>
      <c r="B17" s="5" t="s">
        <v>307</v>
      </c>
      <c r="C17" s="67" t="s">
        <v>308</v>
      </c>
      <c r="D17" s="112"/>
    </row>
    <row r="18" spans="1:4" ht="15">
      <c r="A18" s="134"/>
      <c r="B18" s="57" t="s">
        <v>312</v>
      </c>
      <c r="C18" s="70" t="s">
        <v>289</v>
      </c>
      <c r="D18" s="112"/>
    </row>
    <row r="19" spans="1:4" ht="15">
      <c r="A19" s="6" t="s">
        <v>4</v>
      </c>
      <c r="B19" s="7"/>
      <c r="C19" s="7"/>
      <c r="D19" s="113">
        <v>0</v>
      </c>
    </row>
    <row r="21" ht="15">
      <c r="A21" s="65" t="s">
        <v>275</v>
      </c>
    </row>
  </sheetData>
  <sheetProtection algorithmName="SHA-512" hashValue="OqIak/ziiad+n+TUTTsWhAwk/OHBhrrrks+EWbxCdeWGFbuaQdjV/BmkVNt/jw6ROdNCZmPAVDR3IoMdy2nY+A==" saltValue="sic7BZIjIHipZGlk7FGQJA==" spinCount="100000" sheet="1" objects="1" scenarios="1"/>
  <mergeCells count="1">
    <mergeCell ref="A5:A18"/>
  </mergeCells>
  <hyperlinks>
    <hyperlink ref="A21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"/>
  <sheetViews>
    <sheetView workbookViewId="0" topLeftCell="A1">
      <selection activeCell="D26" sqref="D26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313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Plynový kotel 150l</v>
      </c>
      <c r="B5" s="5" t="s">
        <v>342</v>
      </c>
      <c r="C5" s="67" t="s">
        <v>343</v>
      </c>
      <c r="D5" s="112"/>
    </row>
    <row r="6" spans="1:4" ht="15">
      <c r="A6" s="134"/>
      <c r="B6" s="23" t="s">
        <v>314</v>
      </c>
      <c r="C6" s="67" t="s">
        <v>13</v>
      </c>
      <c r="D6" s="112"/>
    </row>
    <row r="7" spans="1:4" ht="15">
      <c r="A7" s="134"/>
      <c r="B7" s="5" t="s">
        <v>315</v>
      </c>
      <c r="C7" s="67" t="s">
        <v>13</v>
      </c>
      <c r="D7" s="112"/>
    </row>
    <row r="8" spans="1:4" ht="15">
      <c r="A8" s="134"/>
      <c r="B8" s="5" t="s">
        <v>331</v>
      </c>
      <c r="C8" s="67" t="s">
        <v>316</v>
      </c>
      <c r="D8" s="112"/>
    </row>
    <row r="9" spans="1:4" ht="15">
      <c r="A9" s="134"/>
      <c r="B9" s="5" t="s">
        <v>317</v>
      </c>
      <c r="C9" s="24" t="s">
        <v>13</v>
      </c>
      <c r="D9" s="112"/>
    </row>
    <row r="10" spans="1:4" ht="15">
      <c r="A10" s="134"/>
      <c r="B10" s="5" t="s">
        <v>165</v>
      </c>
      <c r="C10" s="24" t="s">
        <v>319</v>
      </c>
      <c r="D10" s="112"/>
    </row>
    <row r="11" spans="1:4" ht="15">
      <c r="A11" s="134"/>
      <c r="B11" s="24" t="s">
        <v>318</v>
      </c>
      <c r="C11" s="24" t="s">
        <v>320</v>
      </c>
      <c r="D11" s="112"/>
    </row>
    <row r="12" spans="1:4" ht="15">
      <c r="A12" s="134"/>
      <c r="B12" s="57" t="s">
        <v>321</v>
      </c>
      <c r="C12" s="40" t="s">
        <v>322</v>
      </c>
      <c r="D12" s="112"/>
    </row>
    <row r="13" spans="1:4" ht="15">
      <c r="A13" s="134"/>
      <c r="B13" s="24" t="s">
        <v>323</v>
      </c>
      <c r="C13" s="68" t="s">
        <v>324</v>
      </c>
      <c r="D13" s="117"/>
    </row>
    <row r="14" spans="1:4" ht="15">
      <c r="A14" s="134"/>
      <c r="B14" s="5" t="s">
        <v>135</v>
      </c>
      <c r="C14" s="69" t="s">
        <v>325</v>
      </c>
      <c r="D14" s="112"/>
    </row>
    <row r="15" spans="1:4" ht="15">
      <c r="A15" s="134"/>
      <c r="B15" s="5" t="s">
        <v>326</v>
      </c>
      <c r="C15" s="67" t="s">
        <v>327</v>
      </c>
      <c r="D15" s="112"/>
    </row>
    <row r="16" spans="1:4" ht="15">
      <c r="A16" s="134"/>
      <c r="B16" s="5" t="s">
        <v>328</v>
      </c>
      <c r="C16" s="67" t="s">
        <v>13</v>
      </c>
      <c r="D16" s="112"/>
    </row>
    <row r="17" spans="1:4" ht="15">
      <c r="A17" s="134"/>
      <c r="B17" s="5" t="s">
        <v>329</v>
      </c>
      <c r="C17" s="67" t="s">
        <v>13</v>
      </c>
      <c r="D17" s="112"/>
    </row>
    <row r="18" spans="1:4" ht="15">
      <c r="A18" s="134"/>
      <c r="B18" s="57" t="s">
        <v>330</v>
      </c>
      <c r="C18" s="70" t="s">
        <v>13</v>
      </c>
      <c r="D18" s="112"/>
    </row>
    <row r="19" spans="1:4" ht="15">
      <c r="A19" s="134"/>
      <c r="B19" s="24" t="s">
        <v>332</v>
      </c>
      <c r="C19" s="67" t="s">
        <v>13</v>
      </c>
      <c r="D19" s="112"/>
    </row>
    <row r="20" spans="1:4" ht="15">
      <c r="A20" s="134"/>
      <c r="B20" s="24" t="s">
        <v>38</v>
      </c>
      <c r="C20" s="67" t="s">
        <v>333</v>
      </c>
      <c r="D20" s="112"/>
    </row>
    <row r="21" spans="1:4" ht="15">
      <c r="A21" s="134"/>
      <c r="B21" s="24" t="s">
        <v>40</v>
      </c>
      <c r="C21" s="67" t="s">
        <v>335</v>
      </c>
      <c r="D21" s="112"/>
    </row>
    <row r="22" spans="1:4" ht="15">
      <c r="A22" s="134"/>
      <c r="B22" s="5" t="s">
        <v>334</v>
      </c>
      <c r="C22" s="24" t="s">
        <v>336</v>
      </c>
      <c r="D22" s="112"/>
    </row>
    <row r="23" spans="1:4" ht="15">
      <c r="A23" s="134"/>
      <c r="B23" s="24" t="s">
        <v>337</v>
      </c>
      <c r="C23" s="67" t="s">
        <v>338</v>
      </c>
      <c r="D23" s="112"/>
    </row>
    <row r="24" spans="1:4" ht="15">
      <c r="A24" s="134"/>
      <c r="B24" s="57" t="s">
        <v>339</v>
      </c>
      <c r="C24" s="40" t="s">
        <v>340</v>
      </c>
      <c r="D24" s="112"/>
    </row>
    <row r="25" spans="1:4" ht="15">
      <c r="A25" s="6" t="s">
        <v>4</v>
      </c>
      <c r="B25" s="7"/>
      <c r="C25" s="7"/>
      <c r="D25" s="113">
        <v>0</v>
      </c>
    </row>
    <row r="27" ht="15">
      <c r="A27" s="65" t="s">
        <v>275</v>
      </c>
    </row>
  </sheetData>
  <sheetProtection algorithmName="SHA-512" hashValue="Twr7v/2nA/jspAgK6BBMd4cR/Y3ILqO9co8fh5dZlHFD8BtTEFrhkCHB3GFuV52eBXTk7oBB57aw4kCzxTQsTw==" saltValue="UwrJ2f0CrXkBqV/xc/bvzw==" spinCount="100000" sheet="1" objects="1" scenarios="1"/>
  <mergeCells count="1">
    <mergeCell ref="A5:A24"/>
  </mergeCells>
  <hyperlinks>
    <hyperlink ref="A27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2"/>
  <sheetViews>
    <sheetView workbookViewId="0" topLeftCell="A1">
      <selection activeCell="D31" sqref="D31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341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Plynový kotel 230l</v>
      </c>
      <c r="B5" s="5" t="s">
        <v>342</v>
      </c>
      <c r="C5" s="67" t="s">
        <v>344</v>
      </c>
      <c r="D5" s="112"/>
    </row>
    <row r="6" spans="1:4" ht="15">
      <c r="A6" s="134"/>
      <c r="B6" s="5" t="s">
        <v>346</v>
      </c>
      <c r="C6" s="67" t="s">
        <v>347</v>
      </c>
      <c r="D6" s="112"/>
    </row>
    <row r="7" spans="1:4" ht="15">
      <c r="A7" s="134"/>
      <c r="B7" s="23" t="s">
        <v>314</v>
      </c>
      <c r="C7" s="67" t="s">
        <v>13</v>
      </c>
      <c r="D7" s="112"/>
    </row>
    <row r="8" spans="1:4" ht="15">
      <c r="A8" s="134"/>
      <c r="B8" s="5" t="s">
        <v>315</v>
      </c>
      <c r="C8" s="67" t="s">
        <v>13</v>
      </c>
      <c r="D8" s="112"/>
    </row>
    <row r="9" spans="1:4" ht="15">
      <c r="A9" s="134"/>
      <c r="B9" s="5" t="s">
        <v>331</v>
      </c>
      <c r="C9" s="67" t="s">
        <v>316</v>
      </c>
      <c r="D9" s="112"/>
    </row>
    <row r="10" spans="1:4" ht="15">
      <c r="A10" s="134"/>
      <c r="B10" s="5" t="s">
        <v>317</v>
      </c>
      <c r="C10" s="24" t="s">
        <v>13</v>
      </c>
      <c r="D10" s="112"/>
    </row>
    <row r="11" spans="1:4" ht="15">
      <c r="A11" s="134"/>
      <c r="B11" s="5" t="s">
        <v>165</v>
      </c>
      <c r="C11" s="24" t="s">
        <v>345</v>
      </c>
      <c r="D11" s="112"/>
    </row>
    <row r="12" spans="1:4" ht="15">
      <c r="A12" s="134"/>
      <c r="B12" s="5" t="s">
        <v>348</v>
      </c>
      <c r="C12" s="24" t="s">
        <v>349</v>
      </c>
      <c r="D12" s="112"/>
    </row>
    <row r="13" spans="1:4" ht="15">
      <c r="A13" s="134"/>
      <c r="B13" s="5" t="s">
        <v>350</v>
      </c>
      <c r="C13" s="24" t="s">
        <v>351</v>
      </c>
      <c r="D13" s="112"/>
    </row>
    <row r="14" spans="1:4" ht="15">
      <c r="A14" s="134"/>
      <c r="B14" s="5" t="s">
        <v>352</v>
      </c>
      <c r="C14" s="24" t="s">
        <v>353</v>
      </c>
      <c r="D14" s="112"/>
    </row>
    <row r="15" spans="1:4" ht="15">
      <c r="A15" s="134"/>
      <c r="B15" s="5" t="s">
        <v>355</v>
      </c>
      <c r="C15" s="24" t="s">
        <v>354</v>
      </c>
      <c r="D15" s="112"/>
    </row>
    <row r="16" spans="1:4" ht="15">
      <c r="A16" s="134"/>
      <c r="B16" s="24" t="s">
        <v>318</v>
      </c>
      <c r="C16" s="24" t="s">
        <v>320</v>
      </c>
      <c r="D16" s="112"/>
    </row>
    <row r="17" spans="1:4" ht="15">
      <c r="A17" s="134"/>
      <c r="B17" s="57" t="s">
        <v>321</v>
      </c>
      <c r="C17" s="40" t="s">
        <v>322</v>
      </c>
      <c r="D17" s="112"/>
    </row>
    <row r="18" spans="1:4" ht="15">
      <c r="A18" s="134"/>
      <c r="B18" s="24" t="s">
        <v>323</v>
      </c>
      <c r="C18" s="68" t="s">
        <v>324</v>
      </c>
      <c r="D18" s="117"/>
    </row>
    <row r="19" spans="1:4" ht="15">
      <c r="A19" s="134"/>
      <c r="B19" s="5" t="s">
        <v>135</v>
      </c>
      <c r="C19" s="69" t="s">
        <v>325</v>
      </c>
      <c r="D19" s="112"/>
    </row>
    <row r="20" spans="1:4" ht="15">
      <c r="A20" s="134"/>
      <c r="B20" s="5" t="s">
        <v>326</v>
      </c>
      <c r="C20" s="67" t="s">
        <v>327</v>
      </c>
      <c r="D20" s="112"/>
    </row>
    <row r="21" spans="1:4" ht="15">
      <c r="A21" s="134"/>
      <c r="B21" s="5" t="s">
        <v>328</v>
      </c>
      <c r="C21" s="67" t="s">
        <v>13</v>
      </c>
      <c r="D21" s="112"/>
    </row>
    <row r="22" spans="1:4" ht="15">
      <c r="A22" s="134"/>
      <c r="B22" s="5" t="s">
        <v>329</v>
      </c>
      <c r="C22" s="67" t="s">
        <v>13</v>
      </c>
      <c r="D22" s="112"/>
    </row>
    <row r="23" spans="1:4" ht="15">
      <c r="A23" s="134"/>
      <c r="B23" s="57" t="s">
        <v>330</v>
      </c>
      <c r="C23" s="70" t="s">
        <v>13</v>
      </c>
      <c r="D23" s="112"/>
    </row>
    <row r="24" spans="1:4" ht="15">
      <c r="A24" s="134"/>
      <c r="B24" s="24" t="s">
        <v>332</v>
      </c>
      <c r="C24" s="67" t="s">
        <v>13</v>
      </c>
      <c r="D24" s="112"/>
    </row>
    <row r="25" spans="1:4" ht="15">
      <c r="A25" s="134"/>
      <c r="B25" s="24" t="s">
        <v>38</v>
      </c>
      <c r="C25" s="67" t="s">
        <v>333</v>
      </c>
      <c r="D25" s="112"/>
    </row>
    <row r="26" spans="1:4" ht="15">
      <c r="A26" s="134"/>
      <c r="B26" s="24" t="s">
        <v>40</v>
      </c>
      <c r="C26" s="67" t="s">
        <v>335</v>
      </c>
      <c r="D26" s="112"/>
    </row>
    <row r="27" spans="1:4" ht="15">
      <c r="A27" s="134"/>
      <c r="B27" s="5" t="s">
        <v>334</v>
      </c>
      <c r="C27" s="24" t="s">
        <v>356</v>
      </c>
      <c r="D27" s="112"/>
    </row>
    <row r="28" spans="1:4" ht="15">
      <c r="A28" s="134"/>
      <c r="B28" s="24" t="s">
        <v>337</v>
      </c>
      <c r="C28" s="67" t="s">
        <v>338</v>
      </c>
      <c r="D28" s="112"/>
    </row>
    <row r="29" spans="1:4" ht="15">
      <c r="A29" s="134"/>
      <c r="B29" s="57" t="s">
        <v>339</v>
      </c>
      <c r="C29" s="40" t="s">
        <v>340</v>
      </c>
      <c r="D29" s="112"/>
    </row>
    <row r="30" spans="1:4" ht="15">
      <c r="A30" s="6" t="s">
        <v>4</v>
      </c>
      <c r="B30" s="7"/>
      <c r="C30" s="7"/>
      <c r="D30" s="113">
        <v>0</v>
      </c>
    </row>
    <row r="32" ht="15">
      <c r="A32" s="65" t="s">
        <v>275</v>
      </c>
    </row>
  </sheetData>
  <sheetProtection algorithmName="SHA-512" hashValue="ihtAjTeI1m5XbBKODQ/IWeZDrEMLRS5Bv5Qn3FVfPJDWiM9pZ8nnMzF8M+vkkBrmNgQgJptZ4kihzQX6aerZIw==" saltValue="sq1YoGlBk3iDUuevelEXEQ==" spinCount="100000" sheet="1" objects="1" scenarios="1"/>
  <mergeCells count="1">
    <mergeCell ref="A5:A29"/>
  </mergeCells>
  <hyperlinks>
    <hyperlink ref="A32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E18"/>
  <sheetViews>
    <sheetView workbookViewId="0" topLeftCell="A1">
      <selection activeCell="E16" sqref="E16"/>
    </sheetView>
  </sheetViews>
  <sheetFormatPr defaultColWidth="9.140625" defaultRowHeight="15"/>
  <cols>
    <col min="2" max="2" width="41.28125" style="0" customWidth="1"/>
    <col min="3" max="3" width="66.8515625" style="0" customWidth="1"/>
    <col min="4" max="4" width="55.8515625" style="0" customWidth="1"/>
    <col min="5" max="5" width="59.8515625" style="0" customWidth="1"/>
  </cols>
  <sheetData>
    <row r="1" spans="2:3" ht="15">
      <c r="B1" s="1" t="s">
        <v>0</v>
      </c>
      <c r="C1" s="2" t="s">
        <v>361</v>
      </c>
    </row>
    <row r="2" spans="2:3" ht="9" customHeight="1">
      <c r="B2" s="1"/>
      <c r="C2" s="3"/>
    </row>
    <row r="3" spans="2:3" ht="15">
      <c r="B3" s="8"/>
      <c r="C3" s="9"/>
    </row>
    <row r="4" spans="1:5" ht="15">
      <c r="A4">
        <v>1</v>
      </c>
      <c r="B4" s="4" t="s">
        <v>1</v>
      </c>
      <c r="C4" s="4" t="s">
        <v>2</v>
      </c>
      <c r="D4" s="4" t="s">
        <v>3</v>
      </c>
      <c r="E4" s="4" t="s">
        <v>17</v>
      </c>
    </row>
    <row r="5" spans="2:5" ht="15">
      <c r="B5" s="133" t="s">
        <v>388</v>
      </c>
      <c r="C5" s="5" t="s">
        <v>385</v>
      </c>
      <c r="D5" s="67" t="s">
        <v>13</v>
      </c>
      <c r="E5" s="112"/>
    </row>
    <row r="6" spans="2:5" ht="15">
      <c r="B6" s="134"/>
      <c r="C6" s="5" t="s">
        <v>386</v>
      </c>
      <c r="D6" s="67" t="s">
        <v>13</v>
      </c>
      <c r="E6" s="112"/>
    </row>
    <row r="7" spans="2:5" ht="15">
      <c r="B7" s="134"/>
      <c r="C7" s="23" t="s">
        <v>35</v>
      </c>
      <c r="D7" s="67" t="s">
        <v>387</v>
      </c>
      <c r="E7" s="112"/>
    </row>
    <row r="8" spans="2:5" ht="15">
      <c r="B8" s="6" t="s">
        <v>4</v>
      </c>
      <c r="C8" s="7"/>
      <c r="D8" s="7"/>
      <c r="E8" s="113">
        <v>0</v>
      </c>
    </row>
    <row r="10" spans="1:5" ht="15">
      <c r="A10">
        <v>2</v>
      </c>
      <c r="B10" s="4" t="s">
        <v>1</v>
      </c>
      <c r="C10" s="4" t="s">
        <v>2</v>
      </c>
      <c r="D10" s="4" t="s">
        <v>3</v>
      </c>
      <c r="E10" s="4" t="s">
        <v>17</v>
      </c>
    </row>
    <row r="11" spans="2:5" ht="15">
      <c r="B11" s="133" t="s">
        <v>389</v>
      </c>
      <c r="C11" s="5" t="s">
        <v>390</v>
      </c>
      <c r="D11" s="67" t="s">
        <v>391</v>
      </c>
      <c r="E11" s="112"/>
    </row>
    <row r="12" spans="2:5" ht="15">
      <c r="B12" s="134"/>
      <c r="C12" s="5" t="s">
        <v>581</v>
      </c>
      <c r="D12" s="67" t="s">
        <v>13</v>
      </c>
      <c r="E12" s="112"/>
    </row>
    <row r="13" spans="2:5" ht="15">
      <c r="B13" s="134"/>
      <c r="C13" s="23" t="s">
        <v>35</v>
      </c>
      <c r="D13" s="67" t="s">
        <v>358</v>
      </c>
      <c r="E13" s="112"/>
    </row>
    <row r="14" spans="2:5" ht="15">
      <c r="B14" s="6" t="s">
        <v>4</v>
      </c>
      <c r="C14" s="7"/>
      <c r="D14" s="7"/>
      <c r="E14" s="113">
        <v>0</v>
      </c>
    </row>
    <row r="16" spans="2:5" ht="18.75">
      <c r="B16" s="29" t="s">
        <v>82</v>
      </c>
      <c r="C16" s="29"/>
      <c r="D16" s="29"/>
      <c r="E16" s="30">
        <f>+E8+E14</f>
        <v>0</v>
      </c>
    </row>
    <row r="18" ht="15">
      <c r="B18" s="73" t="s">
        <v>275</v>
      </c>
    </row>
  </sheetData>
  <sheetProtection algorithmName="SHA-512" hashValue="Xc843pOdZUXFuIcWmQyiFtESljW8jZ28EZWXl3NAPJ8vCm7oIUz+EMBhGJfUjGQxmKiOqwRTE46xfFk/q2HG8A==" saltValue="f4XN8R1Q0H55f4fpAxYfRw==" spinCount="100000" sheet="1" objects="1" scenarios="1"/>
  <mergeCells count="2">
    <mergeCell ref="B5:B7"/>
    <mergeCell ref="B11:B13"/>
  </mergeCells>
  <hyperlinks>
    <hyperlink ref="B18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D22"/>
  <sheetViews>
    <sheetView workbookViewId="0" topLeftCell="A1">
      <selection activeCell="D21" sqref="D21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547</v>
      </c>
    </row>
    <row r="2" spans="1:2" ht="9" customHeight="1">
      <c r="A2" s="1"/>
      <c r="B2" s="3"/>
    </row>
    <row r="3" ht="25.5" customHeight="1">
      <c r="B3" s="9"/>
    </row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">
        <v>362</v>
      </c>
      <c r="B5" s="5" t="s">
        <v>362</v>
      </c>
      <c r="C5" s="67" t="s">
        <v>363</v>
      </c>
      <c r="D5" s="112"/>
    </row>
    <row r="6" spans="1:4" ht="15">
      <c r="A6" s="134"/>
      <c r="B6" s="5" t="s">
        <v>277</v>
      </c>
      <c r="C6" s="67" t="s">
        <v>364</v>
      </c>
      <c r="D6" s="112"/>
    </row>
    <row r="7" spans="1:4" ht="15">
      <c r="A7" s="134"/>
      <c r="B7" s="23" t="s">
        <v>365</v>
      </c>
      <c r="C7" s="67" t="s">
        <v>366</v>
      </c>
      <c r="D7" s="112"/>
    </row>
    <row r="8" spans="1:4" ht="15">
      <c r="A8" s="134"/>
      <c r="B8" s="5" t="s">
        <v>367</v>
      </c>
      <c r="C8" s="67" t="s">
        <v>368</v>
      </c>
      <c r="D8" s="112"/>
    </row>
    <row r="9" spans="1:4" ht="15">
      <c r="A9" s="134"/>
      <c r="B9" s="5" t="s">
        <v>369</v>
      </c>
      <c r="C9" s="67" t="s">
        <v>370</v>
      </c>
      <c r="D9" s="112"/>
    </row>
    <row r="10" spans="1:4" ht="15">
      <c r="A10" s="134"/>
      <c r="B10" s="5" t="s">
        <v>53</v>
      </c>
      <c r="C10" s="24" t="s">
        <v>371</v>
      </c>
      <c r="D10" s="112"/>
    </row>
    <row r="11" spans="1:4" ht="15">
      <c r="A11" s="134"/>
      <c r="B11" s="5" t="s">
        <v>372</v>
      </c>
      <c r="C11" s="24" t="s">
        <v>373</v>
      </c>
      <c r="D11" s="112"/>
    </row>
    <row r="12" spans="1:4" ht="15">
      <c r="A12" s="134"/>
      <c r="B12" s="5" t="s">
        <v>374</v>
      </c>
      <c r="C12" s="24" t="s">
        <v>375</v>
      </c>
      <c r="D12" s="112"/>
    </row>
    <row r="13" spans="1:4" ht="15">
      <c r="A13" s="134"/>
      <c r="B13" s="5" t="s">
        <v>376</v>
      </c>
      <c r="C13" s="24" t="s">
        <v>377</v>
      </c>
      <c r="D13" s="112"/>
    </row>
    <row r="14" spans="1:4" ht="15">
      <c r="A14" s="134"/>
      <c r="B14" s="5" t="s">
        <v>378</v>
      </c>
      <c r="C14" s="24" t="s">
        <v>379</v>
      </c>
      <c r="D14" s="112"/>
    </row>
    <row r="15" spans="1:4" ht="15">
      <c r="A15" s="134"/>
      <c r="B15" s="5" t="s">
        <v>380</v>
      </c>
      <c r="C15" s="24" t="s">
        <v>168</v>
      </c>
      <c r="D15" s="112"/>
    </row>
    <row r="16" spans="1:4" ht="15">
      <c r="A16" s="134"/>
      <c r="B16" s="24" t="s">
        <v>381</v>
      </c>
      <c r="C16" s="24" t="s">
        <v>382</v>
      </c>
      <c r="D16" s="112"/>
    </row>
    <row r="17" spans="1:4" ht="15">
      <c r="A17" s="134"/>
      <c r="B17" s="57" t="s">
        <v>35</v>
      </c>
      <c r="C17" s="40" t="s">
        <v>383</v>
      </c>
      <c r="D17" s="112"/>
    </row>
    <row r="18" spans="1:4" ht="15">
      <c r="A18" s="134"/>
      <c r="B18" s="24" t="s">
        <v>38</v>
      </c>
      <c r="C18" s="68" t="s">
        <v>333</v>
      </c>
      <c r="D18" s="117"/>
    </row>
    <row r="19" spans="1:4" ht="15">
      <c r="A19" s="134"/>
      <c r="B19" s="5" t="s">
        <v>40</v>
      </c>
      <c r="C19" s="69" t="s">
        <v>384</v>
      </c>
      <c r="D19" s="112"/>
    </row>
    <row r="20" spans="1:4" ht="15">
      <c r="A20" s="6" t="s">
        <v>4</v>
      </c>
      <c r="B20" s="7"/>
      <c r="C20" s="7"/>
      <c r="D20" s="113">
        <v>0</v>
      </c>
    </row>
    <row r="22" ht="15">
      <c r="A22" s="73" t="s">
        <v>275</v>
      </c>
    </row>
  </sheetData>
  <sheetProtection algorithmName="SHA-512" hashValue="R/iyebnjeFePMrNp4NVJ+gPjr+4Hhhee8s7C3ZT0cNu1tONye2dA1dETKZoUnZwRn8Xm2ie/W8MMbjrSXAPTHw==" saltValue="VPHHRkAkB4zC3CAcllHJJA==" spinCount="100000" sheet="1" objects="1" scenarios="1"/>
  <mergeCells count="1">
    <mergeCell ref="A5:A19"/>
  </mergeCells>
  <hyperlinks>
    <hyperlink ref="A22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D47"/>
  <sheetViews>
    <sheetView workbookViewId="0" topLeftCell="A19">
      <selection activeCell="A47" sqref="A47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265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Multifunkční pánev 150l</v>
      </c>
      <c r="B5" s="49" t="s">
        <v>218</v>
      </c>
      <c r="C5" s="79" t="s">
        <v>405</v>
      </c>
      <c r="D5" s="112"/>
    </row>
    <row r="6" spans="1:4" ht="15">
      <c r="A6" s="134"/>
      <c r="B6" s="49" t="s">
        <v>263</v>
      </c>
      <c r="C6" s="79" t="s">
        <v>264</v>
      </c>
      <c r="D6" s="112"/>
    </row>
    <row r="7" spans="1:4" ht="15">
      <c r="A7" s="134"/>
      <c r="B7" s="50" t="s">
        <v>219</v>
      </c>
      <c r="C7" s="71" t="s">
        <v>220</v>
      </c>
      <c r="D7" s="112"/>
    </row>
    <row r="8" spans="1:4" ht="15">
      <c r="A8" s="134"/>
      <c r="B8" s="51" t="s">
        <v>221</v>
      </c>
      <c r="C8" s="71" t="s">
        <v>222</v>
      </c>
      <c r="D8" s="112"/>
    </row>
    <row r="9" spans="1:4" ht="15">
      <c r="A9" s="134"/>
      <c r="B9" s="50" t="s">
        <v>223</v>
      </c>
      <c r="C9" s="71" t="s">
        <v>224</v>
      </c>
      <c r="D9" s="112"/>
    </row>
    <row r="10" spans="1:4" ht="15">
      <c r="A10" s="134"/>
      <c r="B10" s="50" t="s">
        <v>267</v>
      </c>
      <c r="C10" s="71" t="s">
        <v>13</v>
      </c>
      <c r="D10" s="112"/>
    </row>
    <row r="11" spans="1:4" ht="15">
      <c r="A11" s="134"/>
      <c r="B11" s="50" t="s">
        <v>225</v>
      </c>
      <c r="C11" s="71" t="s">
        <v>226</v>
      </c>
      <c r="D11" s="112"/>
    </row>
    <row r="12" spans="1:4" ht="15">
      <c r="A12" s="134"/>
      <c r="B12" s="50" t="s">
        <v>227</v>
      </c>
      <c r="C12" s="71" t="s">
        <v>228</v>
      </c>
      <c r="D12" s="112"/>
    </row>
    <row r="13" spans="1:4" ht="15">
      <c r="A13" s="134"/>
      <c r="B13" s="50" t="s">
        <v>229</v>
      </c>
      <c r="C13" s="71" t="s">
        <v>230</v>
      </c>
      <c r="D13" s="112"/>
    </row>
    <row r="14" spans="1:4" ht="15">
      <c r="A14" s="134"/>
      <c r="B14" s="50" t="s">
        <v>231</v>
      </c>
      <c r="C14" s="71" t="s">
        <v>232</v>
      </c>
      <c r="D14" s="112"/>
    </row>
    <row r="15" spans="1:4" ht="15">
      <c r="A15" s="134"/>
      <c r="B15" s="50" t="s">
        <v>233</v>
      </c>
      <c r="C15" s="71" t="s">
        <v>234</v>
      </c>
      <c r="D15" s="112"/>
    </row>
    <row r="16" spans="1:4" ht="15">
      <c r="A16" s="134"/>
      <c r="B16" s="50" t="s">
        <v>235</v>
      </c>
      <c r="C16" s="71" t="s">
        <v>236</v>
      </c>
      <c r="D16" s="112"/>
    </row>
    <row r="17" spans="1:4" ht="15">
      <c r="A17" s="134"/>
      <c r="B17" s="50" t="s">
        <v>237</v>
      </c>
      <c r="C17" s="71" t="s">
        <v>238</v>
      </c>
      <c r="D17" s="112"/>
    </row>
    <row r="18" spans="1:4" ht="15">
      <c r="A18" s="134"/>
      <c r="B18" s="50" t="s">
        <v>239</v>
      </c>
      <c r="C18" s="71" t="s">
        <v>240</v>
      </c>
      <c r="D18" s="112"/>
    </row>
    <row r="19" spans="1:4" ht="15">
      <c r="A19" s="134"/>
      <c r="B19" s="52" t="s">
        <v>241</v>
      </c>
      <c r="C19" s="71" t="s">
        <v>13</v>
      </c>
      <c r="D19" s="112"/>
    </row>
    <row r="20" spans="1:4" ht="15">
      <c r="A20" s="134"/>
      <c r="B20" s="52" t="s">
        <v>242</v>
      </c>
      <c r="C20" s="71" t="s">
        <v>13</v>
      </c>
      <c r="D20" s="112"/>
    </row>
    <row r="21" spans="1:4" ht="15">
      <c r="A21" s="134"/>
      <c r="B21" s="50" t="s">
        <v>243</v>
      </c>
      <c r="C21" s="71" t="s">
        <v>13</v>
      </c>
      <c r="D21" s="112"/>
    </row>
    <row r="22" spans="1:4" ht="15">
      <c r="A22" s="134"/>
      <c r="B22" s="50" t="s">
        <v>244</v>
      </c>
      <c r="C22" s="71" t="s">
        <v>13</v>
      </c>
      <c r="D22" s="112"/>
    </row>
    <row r="23" spans="1:4" ht="15">
      <c r="A23" s="134"/>
      <c r="B23" s="50" t="s">
        <v>245</v>
      </c>
      <c r="C23" s="71" t="s">
        <v>13</v>
      </c>
      <c r="D23" s="112"/>
    </row>
    <row r="24" spans="1:4" ht="15">
      <c r="A24" s="134"/>
      <c r="B24" s="50" t="s">
        <v>246</v>
      </c>
      <c r="C24" s="71" t="s">
        <v>247</v>
      </c>
      <c r="D24" s="112"/>
    </row>
    <row r="25" spans="1:4" ht="15">
      <c r="A25" s="134"/>
      <c r="B25" s="50" t="s">
        <v>248</v>
      </c>
      <c r="C25" s="71" t="s">
        <v>249</v>
      </c>
      <c r="D25" s="112"/>
    </row>
    <row r="26" spans="1:4" ht="15">
      <c r="A26" s="134"/>
      <c r="B26" s="50" t="s">
        <v>250</v>
      </c>
      <c r="C26" s="71" t="s">
        <v>13</v>
      </c>
      <c r="D26" s="112"/>
    </row>
    <row r="27" spans="1:4" ht="15">
      <c r="A27" s="134"/>
      <c r="B27" s="36" t="s">
        <v>251</v>
      </c>
      <c r="C27" s="71" t="s">
        <v>13</v>
      </c>
      <c r="D27" s="112"/>
    </row>
    <row r="28" spans="1:4" ht="30">
      <c r="A28" s="134"/>
      <c r="B28" s="36" t="s">
        <v>252</v>
      </c>
      <c r="C28" s="71" t="s">
        <v>13</v>
      </c>
      <c r="D28" s="112"/>
    </row>
    <row r="29" spans="1:4" ht="15">
      <c r="A29" s="134"/>
      <c r="B29" s="37" t="s">
        <v>253</v>
      </c>
      <c r="C29" s="71" t="s">
        <v>254</v>
      </c>
      <c r="D29" s="112"/>
    </row>
    <row r="30" spans="1:4" ht="15">
      <c r="A30" s="134"/>
      <c r="B30" s="50" t="s">
        <v>255</v>
      </c>
      <c r="C30" s="71" t="s">
        <v>256</v>
      </c>
      <c r="D30" s="112"/>
    </row>
    <row r="31" spans="1:4" ht="15">
      <c r="A31" s="134"/>
      <c r="B31" s="50" t="s">
        <v>257</v>
      </c>
      <c r="C31" s="71" t="s">
        <v>258</v>
      </c>
      <c r="D31" s="112"/>
    </row>
    <row r="32" spans="1:4" ht="15">
      <c r="A32" s="134"/>
      <c r="B32" s="50" t="s">
        <v>259</v>
      </c>
      <c r="C32" s="71" t="s">
        <v>13</v>
      </c>
      <c r="D32" s="112"/>
    </row>
    <row r="33" spans="1:4" ht="15">
      <c r="A33" s="134"/>
      <c r="B33" s="53" t="s">
        <v>260</v>
      </c>
      <c r="C33" s="80" t="s">
        <v>13</v>
      </c>
      <c r="D33" s="112"/>
    </row>
    <row r="34" spans="1:4" ht="15">
      <c r="A34" s="134"/>
      <c r="B34" s="37" t="s">
        <v>200</v>
      </c>
      <c r="C34" s="67" t="s">
        <v>193</v>
      </c>
      <c r="D34" s="112"/>
    </row>
    <row r="35" spans="1:4" ht="15">
      <c r="A35" s="134"/>
      <c r="B35" s="37" t="s">
        <v>194</v>
      </c>
      <c r="C35" s="67" t="s">
        <v>195</v>
      </c>
      <c r="D35" s="112"/>
    </row>
    <row r="36" spans="1:4" ht="15">
      <c r="A36" s="134"/>
      <c r="B36" s="37" t="s">
        <v>196</v>
      </c>
      <c r="C36" s="67" t="s">
        <v>195</v>
      </c>
      <c r="D36" s="112"/>
    </row>
    <row r="37" spans="1:4" ht="15">
      <c r="A37" s="134"/>
      <c r="B37" s="37" t="s">
        <v>192</v>
      </c>
      <c r="C37" s="67" t="s">
        <v>198</v>
      </c>
      <c r="D37" s="112"/>
    </row>
    <row r="38" spans="1:4" ht="15">
      <c r="A38" s="6" t="s">
        <v>4</v>
      </c>
      <c r="B38" s="7"/>
      <c r="C38" s="7"/>
      <c r="D38" s="113">
        <v>0</v>
      </c>
    </row>
    <row r="39" spans="1:4" ht="15">
      <c r="A39" s="8"/>
      <c r="B39" s="54" t="s">
        <v>266</v>
      </c>
      <c r="D39" s="100"/>
    </row>
    <row r="40" spans="1:4" ht="15">
      <c r="A40" s="138" t="s">
        <v>262</v>
      </c>
      <c r="B40" s="37" t="s">
        <v>269</v>
      </c>
      <c r="C40" s="37" t="s">
        <v>261</v>
      </c>
      <c r="D40" s="118"/>
    </row>
    <row r="41" spans="1:4" ht="15">
      <c r="A41" s="138"/>
      <c r="B41" s="37" t="s">
        <v>270</v>
      </c>
      <c r="C41" s="37" t="s">
        <v>268</v>
      </c>
      <c r="D41" s="118"/>
    </row>
    <row r="42" spans="1:4" ht="15">
      <c r="A42" s="138"/>
      <c r="B42" s="37" t="s">
        <v>272</v>
      </c>
      <c r="C42" s="37" t="s">
        <v>268</v>
      </c>
      <c r="D42" s="118"/>
    </row>
    <row r="43" spans="1:4" ht="15">
      <c r="A43" s="138"/>
      <c r="B43" s="37" t="s">
        <v>273</v>
      </c>
      <c r="C43" s="37" t="s">
        <v>261</v>
      </c>
      <c r="D43" s="118"/>
    </row>
    <row r="44" spans="1:4" ht="15">
      <c r="A44" s="138"/>
      <c r="B44" s="37" t="s">
        <v>271</v>
      </c>
      <c r="C44" s="37" t="s">
        <v>261</v>
      </c>
      <c r="D44" s="118"/>
    </row>
    <row r="45" spans="1:4" ht="15">
      <c r="A45" s="138"/>
      <c r="B45" s="37" t="s">
        <v>274</v>
      </c>
      <c r="C45" s="37" t="s">
        <v>261</v>
      </c>
      <c r="D45" s="119"/>
    </row>
    <row r="46" spans="1:4" ht="15">
      <c r="A46" s="6" t="s">
        <v>4</v>
      </c>
      <c r="B46" s="7"/>
      <c r="C46" s="7"/>
      <c r="D46" s="113">
        <v>0</v>
      </c>
    </row>
    <row r="47" ht="15">
      <c r="A47" s="78" t="s">
        <v>275</v>
      </c>
    </row>
  </sheetData>
  <sheetProtection algorithmName="SHA-512" hashValue="Qc18z28WPMKGmF2zht2a7PSto/1oSTe8IOOCvfVf9OUv09uhOigAC2kTqrSbSdsrE9tCzbZgkkTDIqM3WKZqyw==" saltValue="i2h6s49nEQf8mg7XGHxdkw==" spinCount="100000" sheet="1" objects="1" scenarios="1"/>
  <mergeCells count="2">
    <mergeCell ref="A5:A37"/>
    <mergeCell ref="A40:A45"/>
  </mergeCells>
  <hyperlinks>
    <hyperlink ref="A47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E21"/>
  <sheetViews>
    <sheetView workbookViewId="0" topLeftCell="A1">
      <selection activeCell="E18" sqref="E18"/>
    </sheetView>
  </sheetViews>
  <sheetFormatPr defaultColWidth="9.140625" defaultRowHeight="15"/>
  <cols>
    <col min="1" max="1" width="9.140625" style="9" customWidth="1"/>
    <col min="2" max="2" width="41.28125" style="0" customWidth="1"/>
    <col min="3" max="3" width="66.8515625" style="0" customWidth="1"/>
    <col min="4" max="4" width="55.8515625" style="0" customWidth="1"/>
    <col min="5" max="5" width="59.8515625" style="0" customWidth="1"/>
  </cols>
  <sheetData>
    <row r="1" spans="2:3" ht="15">
      <c r="B1" s="1" t="s">
        <v>0</v>
      </c>
      <c r="C1" s="2" t="s">
        <v>410</v>
      </c>
    </row>
    <row r="2" spans="2:3" ht="9" customHeight="1">
      <c r="B2" s="1"/>
      <c r="C2" s="3"/>
    </row>
    <row r="3" ht="25.5" customHeight="1">
      <c r="C3" s="9"/>
    </row>
    <row r="4" spans="1:5" ht="15">
      <c r="A4" s="9">
        <v>1</v>
      </c>
      <c r="B4" s="4" t="s">
        <v>1</v>
      </c>
      <c r="C4" s="4" t="s">
        <v>2</v>
      </c>
      <c r="D4" s="4" t="s">
        <v>3</v>
      </c>
      <c r="E4" s="4" t="s">
        <v>17</v>
      </c>
    </row>
    <row r="5" spans="2:5" ht="15">
      <c r="B5" s="58" t="s">
        <v>117</v>
      </c>
      <c r="C5" s="5" t="s">
        <v>35</v>
      </c>
      <c r="D5" s="67" t="s">
        <v>406</v>
      </c>
      <c r="E5" s="112"/>
    </row>
    <row r="6" spans="2:5" ht="15">
      <c r="B6" s="6" t="s">
        <v>4</v>
      </c>
      <c r="C6" s="7"/>
      <c r="D6" s="7"/>
      <c r="E6" s="113">
        <v>0</v>
      </c>
    </row>
    <row r="7" spans="2:3" ht="15">
      <c r="B7" s="8"/>
      <c r="C7" s="9"/>
    </row>
    <row r="8" spans="1:5" ht="15">
      <c r="A8" s="9">
        <v>2</v>
      </c>
      <c r="B8" s="4" t="s">
        <v>1</v>
      </c>
      <c r="C8" s="4" t="s">
        <v>2</v>
      </c>
      <c r="D8" s="4" t="s">
        <v>3</v>
      </c>
      <c r="E8" s="4" t="s">
        <v>17</v>
      </c>
    </row>
    <row r="9" spans="2:5" ht="15">
      <c r="B9" s="58" t="s">
        <v>407</v>
      </c>
      <c r="C9" s="5"/>
      <c r="D9" s="67" t="s">
        <v>13</v>
      </c>
      <c r="E9" s="112"/>
    </row>
    <row r="10" spans="2:5" ht="15">
      <c r="B10" s="6" t="s">
        <v>4</v>
      </c>
      <c r="C10" s="7"/>
      <c r="D10" s="7"/>
      <c r="E10" s="113">
        <v>0</v>
      </c>
    </row>
    <row r="12" spans="1:5" ht="15">
      <c r="A12" s="9">
        <v>3</v>
      </c>
      <c r="B12" s="4" t="s">
        <v>1</v>
      </c>
      <c r="C12" s="4" t="s">
        <v>2</v>
      </c>
      <c r="D12" s="4" t="s">
        <v>3</v>
      </c>
      <c r="E12" s="4" t="s">
        <v>17</v>
      </c>
    </row>
    <row r="13" spans="2:5" ht="15">
      <c r="B13" s="133" t="s">
        <v>409</v>
      </c>
      <c r="C13" s="5" t="s">
        <v>35</v>
      </c>
      <c r="D13" s="67" t="s">
        <v>408</v>
      </c>
      <c r="E13" s="112"/>
    </row>
    <row r="14" spans="2:5" ht="15">
      <c r="B14" s="134"/>
      <c r="C14" s="5" t="s">
        <v>411</v>
      </c>
      <c r="D14" s="67" t="s">
        <v>412</v>
      </c>
      <c r="E14" s="112"/>
    </row>
    <row r="15" spans="2:5" ht="15">
      <c r="B15" s="134"/>
      <c r="C15" s="5" t="s">
        <v>413</v>
      </c>
      <c r="D15" s="67" t="s">
        <v>414</v>
      </c>
      <c r="E15" s="112"/>
    </row>
    <row r="16" spans="2:5" ht="15">
      <c r="B16" s="134"/>
      <c r="C16" s="5" t="s">
        <v>415</v>
      </c>
      <c r="D16" s="67" t="s">
        <v>416</v>
      </c>
      <c r="E16" s="112"/>
    </row>
    <row r="17" spans="2:5" ht="15">
      <c r="B17" s="6" t="s">
        <v>4</v>
      </c>
      <c r="C17" s="7"/>
      <c r="D17" s="7"/>
      <c r="E17" s="113">
        <v>0</v>
      </c>
    </row>
    <row r="19" spans="2:5" ht="18.75">
      <c r="B19" s="29" t="s">
        <v>82</v>
      </c>
      <c r="C19" s="29"/>
      <c r="D19" s="29"/>
      <c r="E19" s="30">
        <f>+E6+E10+E17</f>
        <v>0</v>
      </c>
    </row>
    <row r="21" ht="15">
      <c r="B21" s="81" t="s">
        <v>275</v>
      </c>
    </row>
  </sheetData>
  <sheetProtection algorithmName="SHA-512" hashValue="XQtDZ3oHLAq70U/1a2YbmwCi7+4KwIuyQjJGrg39r5hUEF5QxfWGuW0/yNyDAUhUfQk4c0iqHKDI/gDCuyO4kA==" saltValue="Vdd8qwT6be2nAg0QYq2ERw==" spinCount="100000" sheet="1" objects="1" scenarios="1"/>
  <mergeCells count="1">
    <mergeCell ref="B13:B16"/>
  </mergeCells>
  <hyperlinks>
    <hyperlink ref="B21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D17"/>
  <sheetViews>
    <sheetView workbookViewId="0" topLeftCell="A1">
      <selection activeCell="D16" sqref="D16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417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Univerzální šlehací a hnětací stroj</v>
      </c>
      <c r="B5" s="49" t="s">
        <v>38</v>
      </c>
      <c r="C5" s="79" t="s">
        <v>204</v>
      </c>
      <c r="D5" s="112"/>
    </row>
    <row r="6" spans="1:4" ht="15">
      <c r="A6" s="134"/>
      <c r="B6" s="49" t="s">
        <v>40</v>
      </c>
      <c r="C6" s="79" t="s">
        <v>418</v>
      </c>
      <c r="D6" s="112"/>
    </row>
    <row r="7" spans="1:4" ht="15">
      <c r="A7" s="134"/>
      <c r="B7" s="50" t="s">
        <v>35</v>
      </c>
      <c r="C7" s="71" t="s">
        <v>419</v>
      </c>
      <c r="D7" s="112"/>
    </row>
    <row r="8" spans="1:4" ht="15">
      <c r="A8" s="134"/>
      <c r="B8" s="51" t="s">
        <v>420</v>
      </c>
      <c r="C8" s="71" t="s">
        <v>582</v>
      </c>
      <c r="D8" s="112"/>
    </row>
    <row r="9" spans="1:4" ht="15">
      <c r="A9" s="134"/>
      <c r="B9" s="50" t="s">
        <v>421</v>
      </c>
      <c r="C9" s="71" t="s">
        <v>422</v>
      </c>
      <c r="D9" s="112"/>
    </row>
    <row r="10" spans="1:4" ht="15">
      <c r="A10" s="134"/>
      <c r="B10" s="50" t="s">
        <v>423</v>
      </c>
      <c r="C10" s="71" t="s">
        <v>424</v>
      </c>
      <c r="D10" s="112"/>
    </row>
    <row r="11" spans="1:4" ht="15">
      <c r="A11" s="134"/>
      <c r="B11" s="50" t="s">
        <v>425</v>
      </c>
      <c r="C11" s="71" t="s">
        <v>426</v>
      </c>
      <c r="D11" s="112"/>
    </row>
    <row r="12" spans="1:4" ht="15">
      <c r="A12" s="134"/>
      <c r="B12" s="50" t="s">
        <v>427</v>
      </c>
      <c r="C12" s="71" t="s">
        <v>13</v>
      </c>
      <c r="D12" s="112"/>
    </row>
    <row r="13" spans="1:4" ht="15">
      <c r="A13" s="134"/>
      <c r="B13" s="50" t="s">
        <v>428</v>
      </c>
      <c r="C13" s="71" t="s">
        <v>429</v>
      </c>
      <c r="D13" s="112"/>
    </row>
    <row r="14" spans="1:4" ht="15">
      <c r="A14" s="134"/>
      <c r="B14" s="50" t="s">
        <v>430</v>
      </c>
      <c r="C14" s="71" t="s">
        <v>13</v>
      </c>
      <c r="D14" s="112"/>
    </row>
    <row r="15" spans="1:4" ht="15">
      <c r="A15" s="6" t="s">
        <v>4</v>
      </c>
      <c r="B15" s="7"/>
      <c r="C15" s="7"/>
      <c r="D15" s="113">
        <v>0</v>
      </c>
    </row>
    <row r="17" ht="15">
      <c r="A17" s="78" t="s">
        <v>275</v>
      </c>
    </row>
  </sheetData>
  <sheetProtection algorithmName="SHA-512" hashValue="IjjkOOCxh9GhOV7N5gOoYof7YNTp1JTWGBFgThw80SsbSSwIkCwW8tPwVyekmsLXWckNPvsLBHPTc/2lZHzSoQ==" saltValue="1CUh/lg6YCgQgomnvc8mrw==" spinCount="100000" sheet="1" objects="1" scenarios="1"/>
  <mergeCells count="1">
    <mergeCell ref="A5:A14"/>
  </mergeCells>
  <hyperlinks>
    <hyperlink ref="A17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D19"/>
  <sheetViews>
    <sheetView workbookViewId="0" topLeftCell="A1">
      <selection activeCell="D18" sqref="D18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431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Hnětač těsta</v>
      </c>
      <c r="B5" s="49" t="s">
        <v>38</v>
      </c>
      <c r="C5" s="79" t="s">
        <v>204</v>
      </c>
      <c r="D5" s="112"/>
    </row>
    <row r="6" spans="1:4" ht="15">
      <c r="A6" s="134"/>
      <c r="B6" s="49" t="s">
        <v>40</v>
      </c>
      <c r="C6" s="79" t="s">
        <v>432</v>
      </c>
      <c r="D6" s="112"/>
    </row>
    <row r="7" spans="1:4" ht="15">
      <c r="A7" s="134"/>
      <c r="B7" s="50" t="s">
        <v>35</v>
      </c>
      <c r="C7" s="71" t="s">
        <v>433</v>
      </c>
      <c r="D7" s="112"/>
    </row>
    <row r="8" spans="1:4" ht="15">
      <c r="A8" s="134"/>
      <c r="B8" s="51" t="s">
        <v>434</v>
      </c>
      <c r="C8" s="71" t="s">
        <v>13</v>
      </c>
      <c r="D8" s="112"/>
    </row>
    <row r="9" spans="1:4" ht="15">
      <c r="A9" s="134"/>
      <c r="B9" s="50" t="s">
        <v>435</v>
      </c>
      <c r="C9" s="71" t="s">
        <v>447</v>
      </c>
      <c r="D9" s="112"/>
    </row>
    <row r="10" spans="1:4" ht="15">
      <c r="A10" s="134"/>
      <c r="B10" s="50" t="s">
        <v>436</v>
      </c>
      <c r="C10" s="71" t="s">
        <v>437</v>
      </c>
      <c r="D10" s="112"/>
    </row>
    <row r="11" spans="1:4" ht="15">
      <c r="A11" s="134"/>
      <c r="B11" s="50" t="s">
        <v>438</v>
      </c>
      <c r="C11" s="71" t="s">
        <v>439</v>
      </c>
      <c r="D11" s="112"/>
    </row>
    <row r="12" spans="1:4" ht="15">
      <c r="A12" s="134"/>
      <c r="B12" s="50" t="s">
        <v>440</v>
      </c>
      <c r="C12" s="71" t="s">
        <v>441</v>
      </c>
      <c r="D12" s="112"/>
    </row>
    <row r="13" spans="1:4" ht="15">
      <c r="A13" s="134"/>
      <c r="B13" s="50" t="s">
        <v>442</v>
      </c>
      <c r="C13" s="71" t="s">
        <v>13</v>
      </c>
      <c r="D13" s="112"/>
    </row>
    <row r="14" spans="1:4" ht="15">
      <c r="A14" s="134"/>
      <c r="B14" s="50" t="s">
        <v>443</v>
      </c>
      <c r="C14" s="71" t="s">
        <v>444</v>
      </c>
      <c r="D14" s="112"/>
    </row>
    <row r="15" spans="1:4" ht="15">
      <c r="A15" s="134"/>
      <c r="B15" s="50" t="s">
        <v>420</v>
      </c>
      <c r="C15" s="71" t="s">
        <v>446</v>
      </c>
      <c r="D15" s="112"/>
    </row>
    <row r="16" spans="1:4" ht="15">
      <c r="A16" s="134"/>
      <c r="B16" s="50" t="s">
        <v>445</v>
      </c>
      <c r="C16" s="71" t="s">
        <v>90</v>
      </c>
      <c r="D16" s="112"/>
    </row>
    <row r="17" spans="1:4" ht="15">
      <c r="A17" s="6" t="s">
        <v>4</v>
      </c>
      <c r="B17" s="7"/>
      <c r="C17" s="7"/>
      <c r="D17" s="113">
        <v>0</v>
      </c>
    </row>
    <row r="19" ht="15">
      <c r="A19" s="78" t="s">
        <v>275</v>
      </c>
    </row>
  </sheetData>
  <sheetProtection algorithmName="SHA-512" hashValue="v9EfBD5i5M43J2f//0wyzwI1LILn2urAanbRCk4EGYXpLD5ysB5GDLyybeEcT/AVBpWlTHGdW1Ie6HNIRsSrJg==" saltValue="b3PZrT9/ZCemHbRGnLvgAg==" spinCount="100000" sheet="1" objects="1" scenarios="1"/>
  <mergeCells count="1">
    <mergeCell ref="A5:A16"/>
  </mergeCells>
  <hyperlinks>
    <hyperlink ref="A19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0"/>
  <sheetViews>
    <sheetView workbookViewId="0" topLeftCell="A1">
      <selection activeCell="D29" sqref="D29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74.57421875" style="0" customWidth="1"/>
    <col min="4" max="4" width="51.57421875" style="0" customWidth="1"/>
  </cols>
  <sheetData>
    <row r="1" spans="1:2" ht="15">
      <c r="A1" s="1" t="s">
        <v>0</v>
      </c>
      <c r="B1" s="2" t="s">
        <v>18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Velkokapacitní kráječ</v>
      </c>
      <c r="B5" s="101" t="s">
        <v>12</v>
      </c>
      <c r="C5" s="102" t="s">
        <v>19</v>
      </c>
      <c r="D5" s="112"/>
    </row>
    <row r="6" spans="1:4" ht="15">
      <c r="A6" s="134"/>
      <c r="B6" s="101" t="s">
        <v>20</v>
      </c>
      <c r="C6" s="102" t="s">
        <v>21</v>
      </c>
      <c r="D6" s="112"/>
    </row>
    <row r="7" spans="1:4" ht="15">
      <c r="A7" s="134"/>
      <c r="B7" s="103" t="s">
        <v>22</v>
      </c>
      <c r="C7" s="102" t="s">
        <v>23</v>
      </c>
      <c r="D7" s="112"/>
    </row>
    <row r="8" spans="1:4" ht="15">
      <c r="A8" s="134"/>
      <c r="B8" s="101" t="s">
        <v>24</v>
      </c>
      <c r="C8" s="104" t="s">
        <v>25</v>
      </c>
      <c r="D8" s="112"/>
    </row>
    <row r="9" spans="1:4" ht="15">
      <c r="A9" s="134"/>
      <c r="B9" s="101" t="s">
        <v>31</v>
      </c>
      <c r="C9" s="104" t="s">
        <v>32</v>
      </c>
      <c r="D9" s="112"/>
    </row>
    <row r="10" spans="1:4" ht="15">
      <c r="A10" s="134"/>
      <c r="B10" s="104" t="s">
        <v>548</v>
      </c>
      <c r="C10" s="104" t="s">
        <v>549</v>
      </c>
      <c r="D10" s="112"/>
    </row>
    <row r="11" spans="1:4" ht="15">
      <c r="A11" s="134"/>
      <c r="B11" s="101" t="s">
        <v>33</v>
      </c>
      <c r="C11" s="104" t="s">
        <v>34</v>
      </c>
      <c r="D11" s="112"/>
    </row>
    <row r="12" spans="1:4" ht="15">
      <c r="A12" s="134"/>
      <c r="B12" s="101" t="s">
        <v>37</v>
      </c>
      <c r="C12" s="104" t="s">
        <v>36</v>
      </c>
      <c r="D12" s="112"/>
    </row>
    <row r="13" spans="1:4" ht="15">
      <c r="A13" s="134"/>
      <c r="B13" s="105" t="s">
        <v>38</v>
      </c>
      <c r="C13" s="104" t="s">
        <v>39</v>
      </c>
      <c r="D13" s="112"/>
    </row>
    <row r="14" spans="1:4" ht="15">
      <c r="A14" s="134"/>
      <c r="B14" s="105" t="s">
        <v>40</v>
      </c>
      <c r="C14" s="104" t="s">
        <v>41</v>
      </c>
      <c r="D14" s="112"/>
    </row>
    <row r="15" spans="1:4" ht="15">
      <c r="A15" s="134"/>
      <c r="B15" s="105"/>
      <c r="C15" s="104"/>
      <c r="D15" s="112"/>
    </row>
    <row r="16" spans="1:4" ht="15">
      <c r="A16" s="134"/>
      <c r="B16" s="106" t="s">
        <v>26</v>
      </c>
      <c r="C16" s="107"/>
      <c r="D16" s="112"/>
    </row>
    <row r="17" spans="1:4" ht="15">
      <c r="A17" s="134"/>
      <c r="B17" s="101" t="s">
        <v>27</v>
      </c>
      <c r="C17" s="108" t="s">
        <v>13</v>
      </c>
      <c r="D17" s="112"/>
    </row>
    <row r="18" spans="1:4" ht="15">
      <c r="A18" s="134"/>
      <c r="B18" s="109" t="s">
        <v>28</v>
      </c>
      <c r="C18" s="108" t="s">
        <v>550</v>
      </c>
      <c r="D18" s="112"/>
    </row>
    <row r="19" spans="1:4" ht="15">
      <c r="A19" s="134"/>
      <c r="B19" s="109" t="s">
        <v>29</v>
      </c>
      <c r="C19" s="108" t="s">
        <v>30</v>
      </c>
      <c r="D19" s="112"/>
    </row>
    <row r="20" spans="1:4" ht="15">
      <c r="A20" s="134"/>
      <c r="B20" s="110" t="s">
        <v>555</v>
      </c>
      <c r="C20" s="111"/>
      <c r="D20" s="112"/>
    </row>
    <row r="21" spans="1:4" ht="15">
      <c r="A21" s="134"/>
      <c r="B21" s="109" t="s">
        <v>552</v>
      </c>
      <c r="C21" s="108" t="s">
        <v>551</v>
      </c>
      <c r="D21" s="112"/>
    </row>
    <row r="22" spans="1:4" ht="15">
      <c r="A22" s="134"/>
      <c r="B22" s="109" t="s">
        <v>552</v>
      </c>
      <c r="C22" s="108" t="s">
        <v>553</v>
      </c>
      <c r="D22" s="112"/>
    </row>
    <row r="23" spans="1:4" ht="15">
      <c r="A23" s="134"/>
      <c r="B23" s="109" t="s">
        <v>554</v>
      </c>
      <c r="C23" s="108" t="s">
        <v>551</v>
      </c>
      <c r="D23" s="112"/>
    </row>
    <row r="24" spans="1:4" ht="15">
      <c r="A24" s="134"/>
      <c r="B24" s="109" t="s">
        <v>554</v>
      </c>
      <c r="C24" s="108" t="s">
        <v>556</v>
      </c>
      <c r="D24" s="112"/>
    </row>
    <row r="25" spans="1:4" ht="15">
      <c r="A25" s="134"/>
      <c r="B25" s="109" t="s">
        <v>554</v>
      </c>
      <c r="C25" s="108" t="s">
        <v>557</v>
      </c>
      <c r="D25" s="112"/>
    </row>
    <row r="26" spans="1:4" ht="15">
      <c r="A26" s="134"/>
      <c r="B26" s="109" t="s">
        <v>558</v>
      </c>
      <c r="C26" s="108" t="s">
        <v>560</v>
      </c>
      <c r="D26" s="112"/>
    </row>
    <row r="27" spans="1:4" ht="15">
      <c r="A27" s="134"/>
      <c r="B27" s="101" t="s">
        <v>559</v>
      </c>
      <c r="C27" s="101" t="s">
        <v>561</v>
      </c>
      <c r="D27" s="112"/>
    </row>
    <row r="28" spans="1:4" ht="15">
      <c r="A28" s="6" t="s">
        <v>4</v>
      </c>
      <c r="B28" s="7"/>
      <c r="C28" s="7"/>
      <c r="D28" s="113">
        <v>0</v>
      </c>
    </row>
    <row r="30" ht="15">
      <c r="A30" s="63" t="s">
        <v>275</v>
      </c>
    </row>
  </sheetData>
  <sheetProtection algorithmName="SHA-512" hashValue="mjlOU1rhwaS5wWn3LhJTTEImIVPmWriXeMqqqQceCnlZXq/5g0QtHw3J/E+/jVmxjRnZ8IzfRFUDuqn50miNlw==" saltValue="w2/UQ2G75M7y7SIYJoiQow==" spinCount="100000" sheet="1" objects="1" scenarios="1"/>
  <mergeCells count="1">
    <mergeCell ref="A5:A27"/>
  </mergeCells>
  <hyperlinks>
    <hyperlink ref="A30" location="Sumar!A1" display="zpět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D18"/>
  <sheetViews>
    <sheetView workbookViewId="0" topLeftCell="A1">
      <selection activeCell="D17" sqref="D17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448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Automatická dělička těsta</v>
      </c>
      <c r="B5" s="49" t="s">
        <v>38</v>
      </c>
      <c r="C5" s="79" t="s">
        <v>204</v>
      </c>
      <c r="D5" s="112"/>
    </row>
    <row r="6" spans="1:4" ht="15">
      <c r="A6" s="134"/>
      <c r="B6" s="49" t="s">
        <v>40</v>
      </c>
      <c r="C6" s="79" t="s">
        <v>449</v>
      </c>
      <c r="D6" s="112"/>
    </row>
    <row r="7" spans="1:4" ht="15">
      <c r="A7" s="134"/>
      <c r="B7" s="50" t="s">
        <v>35</v>
      </c>
      <c r="C7" s="71" t="s">
        <v>450</v>
      </c>
      <c r="D7" s="112"/>
    </row>
    <row r="8" spans="1:4" ht="15">
      <c r="A8" s="134"/>
      <c r="B8" s="51" t="s">
        <v>451</v>
      </c>
      <c r="C8" s="71" t="s">
        <v>13</v>
      </c>
      <c r="D8" s="112"/>
    </row>
    <row r="9" spans="1:4" ht="15">
      <c r="A9" s="134"/>
      <c r="B9" s="50" t="s">
        <v>452</v>
      </c>
      <c r="C9" s="67" t="s">
        <v>461</v>
      </c>
      <c r="D9" s="112"/>
    </row>
    <row r="10" spans="1:4" ht="15">
      <c r="A10" s="134"/>
      <c r="B10" s="50" t="s">
        <v>453</v>
      </c>
      <c r="C10" s="67" t="s">
        <v>454</v>
      </c>
      <c r="D10" s="112"/>
    </row>
    <row r="11" spans="1:4" ht="15">
      <c r="A11" s="134"/>
      <c r="B11" s="50" t="s">
        <v>455</v>
      </c>
      <c r="C11" s="67" t="s">
        <v>13</v>
      </c>
      <c r="D11" s="112"/>
    </row>
    <row r="12" spans="1:4" ht="15">
      <c r="A12" s="134"/>
      <c r="B12" s="50" t="s">
        <v>96</v>
      </c>
      <c r="C12" s="67" t="s">
        <v>456</v>
      </c>
      <c r="D12" s="112"/>
    </row>
    <row r="13" spans="1:4" ht="15">
      <c r="A13" s="134"/>
      <c r="B13" s="50" t="s">
        <v>457</v>
      </c>
      <c r="C13" s="67" t="s">
        <v>13</v>
      </c>
      <c r="D13" s="112"/>
    </row>
    <row r="14" spans="1:4" ht="15">
      <c r="A14" s="134"/>
      <c r="B14" s="50" t="s">
        <v>458</v>
      </c>
      <c r="C14" s="67" t="s">
        <v>459</v>
      </c>
      <c r="D14" s="112"/>
    </row>
    <row r="15" spans="1:4" ht="15">
      <c r="A15" s="134"/>
      <c r="B15" s="50" t="s">
        <v>460</v>
      </c>
      <c r="C15" s="67" t="s">
        <v>71</v>
      </c>
      <c r="D15" s="112"/>
    </row>
    <row r="16" spans="1:4" ht="15">
      <c r="A16" s="6" t="s">
        <v>4</v>
      </c>
      <c r="B16" s="7"/>
      <c r="C16" s="7"/>
      <c r="D16" s="113">
        <v>0</v>
      </c>
    </row>
    <row r="18" ht="15">
      <c r="A18" s="78" t="s">
        <v>275</v>
      </c>
    </row>
  </sheetData>
  <sheetProtection algorithmName="SHA-512" hashValue="o4xPwBu9An/X9lThracVFR10EBNvyQQyR4FYBH1wkoNBdZXFrMTw1Orq2uSeQGW+HQd/DqGQNzfdRmo5Fp/GtQ==" saltValue="zPWOu+MiI3+ugZejRtETZA==" spinCount="100000" sheet="1" objects="1" scenarios="1"/>
  <mergeCells count="1">
    <mergeCell ref="A5:A15"/>
  </mergeCells>
  <hyperlinks>
    <hyperlink ref="A18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D20"/>
  <sheetViews>
    <sheetView workbookViewId="0" topLeftCell="A1">
      <selection activeCell="D19" sqref="D19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462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Kutr</v>
      </c>
      <c r="B5" s="49" t="s">
        <v>38</v>
      </c>
      <c r="C5" s="79" t="s">
        <v>204</v>
      </c>
      <c r="D5" s="112"/>
    </row>
    <row r="6" spans="1:4" ht="15">
      <c r="A6" s="134"/>
      <c r="B6" s="49" t="s">
        <v>40</v>
      </c>
      <c r="C6" s="79" t="s">
        <v>464</v>
      </c>
      <c r="D6" s="112"/>
    </row>
    <row r="7" spans="1:4" ht="15">
      <c r="A7" s="134"/>
      <c r="B7" s="50" t="s">
        <v>35</v>
      </c>
      <c r="C7" s="71" t="s">
        <v>480</v>
      </c>
      <c r="D7" s="112"/>
    </row>
    <row r="8" spans="1:4" ht="15">
      <c r="A8" s="134"/>
      <c r="B8" s="51" t="s">
        <v>463</v>
      </c>
      <c r="C8" s="71" t="s">
        <v>466</v>
      </c>
      <c r="D8" s="112"/>
    </row>
    <row r="9" spans="1:4" ht="15">
      <c r="A9" s="134"/>
      <c r="B9" s="50" t="s">
        <v>465</v>
      </c>
      <c r="C9" s="71" t="s">
        <v>13</v>
      </c>
      <c r="D9" s="112"/>
    </row>
    <row r="10" spans="1:4" ht="15">
      <c r="A10" s="134"/>
      <c r="B10" s="50" t="s">
        <v>33</v>
      </c>
      <c r="C10" s="71" t="s">
        <v>467</v>
      </c>
      <c r="D10" s="112"/>
    </row>
    <row r="11" spans="1:4" ht="15">
      <c r="A11" s="134"/>
      <c r="B11" s="50" t="s">
        <v>22</v>
      </c>
      <c r="C11" s="71" t="s">
        <v>468</v>
      </c>
      <c r="D11" s="112"/>
    </row>
    <row r="12" spans="1:4" ht="15">
      <c r="A12" s="134"/>
      <c r="B12" s="50" t="s">
        <v>469</v>
      </c>
      <c r="C12" s="71" t="s">
        <v>470</v>
      </c>
      <c r="D12" s="112"/>
    </row>
    <row r="13" spans="1:4" ht="15">
      <c r="A13" s="134"/>
      <c r="B13" s="50" t="s">
        <v>471</v>
      </c>
      <c r="C13" s="71" t="s">
        <v>472</v>
      </c>
      <c r="D13" s="112"/>
    </row>
    <row r="14" spans="1:4" ht="15">
      <c r="A14" s="134"/>
      <c r="B14" s="50" t="s">
        <v>473</v>
      </c>
      <c r="C14" s="71" t="s">
        <v>71</v>
      </c>
      <c r="D14" s="112"/>
    </row>
    <row r="15" spans="1:4" ht="15">
      <c r="A15" s="134"/>
      <c r="B15" s="50" t="s">
        <v>474</v>
      </c>
      <c r="C15" s="71" t="s">
        <v>475</v>
      </c>
      <c r="D15" s="112"/>
    </row>
    <row r="16" spans="1:4" ht="15">
      <c r="A16" s="134"/>
      <c r="B16" s="50" t="s">
        <v>476</v>
      </c>
      <c r="C16" s="71" t="s">
        <v>477</v>
      </c>
      <c r="D16" s="112"/>
    </row>
    <row r="17" spans="1:4" ht="15">
      <c r="A17" s="134"/>
      <c r="B17" s="50" t="s">
        <v>478</v>
      </c>
      <c r="C17" s="71" t="s">
        <v>479</v>
      </c>
      <c r="D17" s="112"/>
    </row>
    <row r="18" spans="1:4" ht="15">
      <c r="A18" s="6" t="s">
        <v>4</v>
      </c>
      <c r="B18" s="7"/>
      <c r="C18" s="7"/>
      <c r="D18" s="113">
        <v>0</v>
      </c>
    </row>
    <row r="20" ht="15">
      <c r="A20" s="78" t="s">
        <v>275</v>
      </c>
    </row>
  </sheetData>
  <sheetProtection algorithmName="SHA-512" hashValue="N4y4izN1i6tzJsrKZzQZTuz6ro6vy6qMaBKAqWA1zrSq7KlfbWbLLNuHXagNpF025y/SqYSfqBPe+2kPyL3z5w==" saltValue="VQQJBSlgiLjgPBeFjK8oLQ==" spinCount="100000" sheet="1" objects="1" scenarios="1"/>
  <mergeCells count="1">
    <mergeCell ref="A5:A17"/>
  </mergeCells>
  <hyperlinks>
    <hyperlink ref="A20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4"/>
  <sheetViews>
    <sheetView workbookViewId="0" topLeftCell="A1">
      <selection activeCell="E20" sqref="E20"/>
    </sheetView>
  </sheetViews>
  <sheetFormatPr defaultColWidth="9.140625" defaultRowHeight="15"/>
  <cols>
    <col min="2" max="2" width="41.28125" style="0" customWidth="1"/>
    <col min="3" max="3" width="66.8515625" style="0" customWidth="1"/>
    <col min="4" max="4" width="55.8515625" style="0" customWidth="1"/>
    <col min="5" max="5" width="59.8515625" style="0" customWidth="1"/>
  </cols>
  <sheetData>
    <row r="1" spans="2:3" ht="15">
      <c r="B1" s="1" t="s">
        <v>0</v>
      </c>
      <c r="C1" s="2" t="s">
        <v>398</v>
      </c>
    </row>
    <row r="2" spans="2:3" ht="9" customHeight="1">
      <c r="B2" s="1"/>
      <c r="C2" s="3"/>
    </row>
    <row r="3" ht="25.5" customHeight="1">
      <c r="C3" s="9"/>
    </row>
    <row r="4" spans="1:5" ht="15">
      <c r="A4">
        <v>1</v>
      </c>
      <c r="B4" s="4" t="s">
        <v>1</v>
      </c>
      <c r="C4" s="4" t="s">
        <v>2</v>
      </c>
      <c r="D4" s="4" t="s">
        <v>3</v>
      </c>
      <c r="E4" s="4" t="s">
        <v>17</v>
      </c>
    </row>
    <row r="5" spans="2:5" ht="15">
      <c r="B5" s="58" t="s">
        <v>59</v>
      </c>
      <c r="C5" s="5" t="s">
        <v>35</v>
      </c>
      <c r="D5" s="67" t="s">
        <v>481</v>
      </c>
      <c r="E5" s="112"/>
    </row>
    <row r="6" spans="2:5" ht="15">
      <c r="B6" s="6" t="s">
        <v>4</v>
      </c>
      <c r="C6" s="7"/>
      <c r="D6" s="7"/>
      <c r="E6" s="113">
        <v>0</v>
      </c>
    </row>
    <row r="7" spans="2:3" ht="15">
      <c r="B7" s="8"/>
      <c r="C7" s="9"/>
    </row>
    <row r="8" spans="1:5" ht="15">
      <c r="A8">
        <v>2</v>
      </c>
      <c r="B8" s="4" t="s">
        <v>1</v>
      </c>
      <c r="C8" s="4" t="s">
        <v>2</v>
      </c>
      <c r="D8" s="4" t="s">
        <v>3</v>
      </c>
      <c r="E8" s="4" t="s">
        <v>17</v>
      </c>
    </row>
    <row r="9" spans="2:5" ht="15">
      <c r="B9" s="58" t="s">
        <v>502</v>
      </c>
      <c r="C9" s="5" t="s">
        <v>503</v>
      </c>
      <c r="D9" s="67" t="s">
        <v>504</v>
      </c>
      <c r="E9" s="112"/>
    </row>
    <row r="10" spans="2:5" ht="15">
      <c r="B10" s="6" t="s">
        <v>4</v>
      </c>
      <c r="C10" s="7"/>
      <c r="D10" s="7"/>
      <c r="E10" s="113">
        <v>0</v>
      </c>
    </row>
    <row r="11" spans="2:5" ht="15">
      <c r="B11" s="38"/>
      <c r="C11" s="38"/>
      <c r="D11" s="38"/>
      <c r="E11" s="39"/>
    </row>
    <row r="12" spans="1:5" ht="15">
      <c r="A12">
        <v>3</v>
      </c>
      <c r="B12" s="4" t="s">
        <v>1</v>
      </c>
      <c r="C12" s="4" t="s">
        <v>2</v>
      </c>
      <c r="D12" s="4" t="s">
        <v>3</v>
      </c>
      <c r="E12" s="4" t="s">
        <v>17</v>
      </c>
    </row>
    <row r="13" spans="2:5" ht="15">
      <c r="B13" s="133" t="s">
        <v>117</v>
      </c>
      <c r="C13" s="5" t="s">
        <v>35</v>
      </c>
      <c r="D13" s="67" t="s">
        <v>72</v>
      </c>
      <c r="E13" s="112"/>
    </row>
    <row r="14" spans="2:5" ht="15">
      <c r="B14" s="139"/>
      <c r="C14" s="5" t="s">
        <v>518</v>
      </c>
      <c r="D14" s="67" t="s">
        <v>124</v>
      </c>
      <c r="E14" s="112"/>
    </row>
    <row r="15" spans="2:5" ht="15">
      <c r="B15" s="6" t="s">
        <v>4</v>
      </c>
      <c r="C15" s="7"/>
      <c r="D15" s="7"/>
      <c r="E15" s="113">
        <v>0</v>
      </c>
    </row>
    <row r="16" spans="2:5" ht="15">
      <c r="B16" s="38"/>
      <c r="C16" s="38"/>
      <c r="D16" s="38"/>
      <c r="E16" s="39"/>
    </row>
    <row r="17" spans="1:5" ht="15">
      <c r="A17">
        <v>4</v>
      </c>
      <c r="B17" s="4" t="s">
        <v>1</v>
      </c>
      <c r="C17" s="4" t="s">
        <v>2</v>
      </c>
      <c r="D17" s="4" t="s">
        <v>3</v>
      </c>
      <c r="E17" s="4" t="s">
        <v>17</v>
      </c>
    </row>
    <row r="18" spans="2:5" ht="15">
      <c r="B18" s="58" t="s">
        <v>519</v>
      </c>
      <c r="C18" s="5"/>
      <c r="D18" s="67"/>
      <c r="E18" s="112"/>
    </row>
    <row r="19" spans="2:5" ht="15">
      <c r="B19" s="6" t="s">
        <v>4</v>
      </c>
      <c r="C19" s="7"/>
      <c r="D19" s="7"/>
      <c r="E19" s="113">
        <v>0</v>
      </c>
    </row>
    <row r="20" spans="2:5" ht="15">
      <c r="B20" s="38"/>
      <c r="C20" s="38"/>
      <c r="D20" s="38"/>
      <c r="E20" s="39"/>
    </row>
    <row r="21" spans="2:5" ht="15">
      <c r="B21" s="38"/>
      <c r="C21" s="40"/>
      <c r="D21" s="40"/>
      <c r="E21" s="40"/>
    </row>
    <row r="22" spans="2:5" ht="18.75">
      <c r="B22" s="29" t="s">
        <v>82</v>
      </c>
      <c r="C22" s="29"/>
      <c r="D22" s="29"/>
      <c r="E22" s="30">
        <f>+E6+E10+E15+E19</f>
        <v>0</v>
      </c>
    </row>
    <row r="24" ht="15">
      <c r="B24" s="81" t="s">
        <v>275</v>
      </c>
    </row>
  </sheetData>
  <sheetProtection algorithmName="SHA-512" hashValue="NBp7/hfGh5CJnFSHUahrMQs5dDMb0aZmkoU4RbCv/9Btdkp1OPGd5iAkTn7HGy6eF8th50IGlsQJ2XgRZxazYA==" saltValue="KN0+HDXunw0UHnQzkvn61Q==" spinCount="100000" sheet="1" objects="1" scenarios="1"/>
  <mergeCells count="1">
    <mergeCell ref="B13:B14"/>
  </mergeCells>
  <hyperlinks>
    <hyperlink ref="B24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0"/>
  <sheetViews>
    <sheetView workbookViewId="0" topLeftCell="A1">
      <selection activeCell="D19" sqref="D19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482</v>
      </c>
    </row>
    <row r="2" spans="1:2" ht="9" customHeight="1">
      <c r="A2" s="1"/>
      <c r="B2" s="3"/>
    </row>
    <row r="3" spans="1:4" ht="15">
      <c r="A3" s="4" t="s">
        <v>1</v>
      </c>
      <c r="B3" s="4" t="s">
        <v>2</v>
      </c>
      <c r="C3" s="4" t="s">
        <v>3</v>
      </c>
      <c r="D3" s="4" t="s">
        <v>17</v>
      </c>
    </row>
    <row r="4" spans="1:4" ht="15">
      <c r="A4" s="133" t="s">
        <v>482</v>
      </c>
      <c r="B4" s="5" t="s">
        <v>38</v>
      </c>
      <c r="C4" s="5" t="s">
        <v>333</v>
      </c>
      <c r="D4" s="112"/>
    </row>
    <row r="5" spans="1:4" ht="15">
      <c r="A5" s="134"/>
      <c r="B5" s="5" t="s">
        <v>40</v>
      </c>
      <c r="C5" s="5" t="s">
        <v>488</v>
      </c>
      <c r="D5" s="112"/>
    </row>
    <row r="6" spans="1:4" ht="15">
      <c r="A6" s="134"/>
      <c r="B6" s="5" t="s">
        <v>35</v>
      </c>
      <c r="C6" s="5" t="s">
        <v>489</v>
      </c>
      <c r="D6" s="112"/>
    </row>
    <row r="7" spans="1:4" ht="15">
      <c r="A7" s="134"/>
      <c r="B7" s="5" t="s">
        <v>483</v>
      </c>
      <c r="C7" s="67" t="s">
        <v>484</v>
      </c>
      <c r="D7" s="112"/>
    </row>
    <row r="8" spans="1:4" ht="15">
      <c r="A8" s="134"/>
      <c r="B8" s="5" t="s">
        <v>485</v>
      </c>
      <c r="C8" s="67" t="s">
        <v>13</v>
      </c>
      <c r="D8" s="112"/>
    </row>
    <row r="9" spans="1:4" ht="15">
      <c r="A9" s="134"/>
      <c r="B9" s="5" t="s">
        <v>486</v>
      </c>
      <c r="C9" s="67" t="s">
        <v>487</v>
      </c>
      <c r="D9" s="112"/>
    </row>
    <row r="10" spans="1:4" ht="15">
      <c r="A10" s="134"/>
      <c r="B10" s="5" t="s">
        <v>490</v>
      </c>
      <c r="C10" s="67" t="s">
        <v>491</v>
      </c>
      <c r="D10" s="112"/>
    </row>
    <row r="11" spans="1:4" ht="15">
      <c r="A11" s="134"/>
      <c r="B11" s="5" t="s">
        <v>492</v>
      </c>
      <c r="C11" s="67" t="s">
        <v>13</v>
      </c>
      <c r="D11" s="112"/>
    </row>
    <row r="12" spans="1:4" ht="15">
      <c r="A12" s="134"/>
      <c r="B12" s="5" t="s">
        <v>493</v>
      </c>
      <c r="C12" s="67" t="s">
        <v>494</v>
      </c>
      <c r="D12" s="112"/>
    </row>
    <row r="13" spans="1:4" ht="15">
      <c r="A13" s="134"/>
      <c r="B13" s="5" t="s">
        <v>495</v>
      </c>
      <c r="C13" s="67" t="s">
        <v>499</v>
      </c>
      <c r="D13" s="112"/>
    </row>
    <row r="14" spans="1:4" ht="15">
      <c r="A14" s="134"/>
      <c r="B14" s="5" t="s">
        <v>500</v>
      </c>
      <c r="C14" s="67" t="s">
        <v>496</v>
      </c>
      <c r="D14" s="112"/>
    </row>
    <row r="15" spans="1:4" ht="15">
      <c r="A15" s="134"/>
      <c r="B15" s="5" t="s">
        <v>497</v>
      </c>
      <c r="C15" s="67" t="s">
        <v>498</v>
      </c>
      <c r="D15" s="112"/>
    </row>
    <row r="16" spans="1:4" ht="15">
      <c r="A16" s="134"/>
      <c r="B16" s="5" t="s">
        <v>501</v>
      </c>
      <c r="C16" s="67" t="s">
        <v>13</v>
      </c>
      <c r="D16" s="112"/>
    </row>
    <row r="17" spans="1:4" ht="15">
      <c r="A17" s="134"/>
      <c r="B17" s="5" t="s">
        <v>66</v>
      </c>
      <c r="C17" s="67" t="s">
        <v>112</v>
      </c>
      <c r="D17" s="112"/>
    </row>
    <row r="18" spans="1:4" ht="15">
      <c r="A18" s="6" t="s">
        <v>4</v>
      </c>
      <c r="B18" s="7"/>
      <c r="C18" s="7"/>
      <c r="D18" s="113">
        <v>0</v>
      </c>
    </row>
    <row r="20" ht="15">
      <c r="A20" s="81" t="s">
        <v>275</v>
      </c>
    </row>
  </sheetData>
  <sheetProtection algorithmName="SHA-512" hashValue="89kVQ/boK1GOAB09DouJuQFNMfI86/x1516sb9RmbWi67mZcLr1ftBPrHfIZxZQuaIu+PoCWlplUHjkU7kLn9Q==" saltValue="gjj7Ogja7b9dI/dLhasstw==" spinCount="100000" sheet="1" objects="1" scenarios="1"/>
  <mergeCells count="1">
    <mergeCell ref="A4:A17"/>
  </mergeCells>
  <hyperlinks>
    <hyperlink ref="A20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5"/>
  <sheetViews>
    <sheetView workbookViewId="0" topLeftCell="A1">
      <selection activeCell="D14" sqref="D14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505</v>
      </c>
    </row>
    <row r="2" spans="1:2" ht="9" customHeight="1">
      <c r="A2" s="1"/>
      <c r="B2" s="3"/>
    </row>
    <row r="3" spans="1:4" ht="15">
      <c r="A3" s="4" t="s">
        <v>1</v>
      </c>
      <c r="B3" s="4" t="s">
        <v>2</v>
      </c>
      <c r="C3" s="4" t="s">
        <v>3</v>
      </c>
      <c r="D3" s="4" t="s">
        <v>17</v>
      </c>
    </row>
    <row r="4" spans="1:4" ht="15">
      <c r="A4" s="133" t="s">
        <v>505</v>
      </c>
      <c r="B4" s="5" t="s">
        <v>38</v>
      </c>
      <c r="C4" s="5" t="s">
        <v>333</v>
      </c>
      <c r="D4" s="112"/>
    </row>
    <row r="5" spans="1:4" ht="15">
      <c r="A5" s="134"/>
      <c r="B5" s="5" t="s">
        <v>40</v>
      </c>
      <c r="C5" s="5" t="s">
        <v>506</v>
      </c>
      <c r="D5" s="112"/>
    </row>
    <row r="6" spans="1:4" ht="15">
      <c r="A6" s="134"/>
      <c r="B6" s="5" t="s">
        <v>35</v>
      </c>
      <c r="C6" s="5" t="s">
        <v>516</v>
      </c>
      <c r="D6" s="112"/>
    </row>
    <row r="7" spans="1:4" ht="15">
      <c r="A7" s="134"/>
      <c r="B7" s="5" t="s">
        <v>507</v>
      </c>
      <c r="C7" s="67" t="s">
        <v>508</v>
      </c>
      <c r="D7" s="112"/>
    </row>
    <row r="8" spans="1:4" ht="15">
      <c r="A8" s="134"/>
      <c r="B8" s="5" t="s">
        <v>509</v>
      </c>
      <c r="C8" s="67" t="s">
        <v>510</v>
      </c>
      <c r="D8" s="112"/>
    </row>
    <row r="9" spans="1:4" ht="15">
      <c r="A9" s="134"/>
      <c r="B9" s="5" t="s">
        <v>511</v>
      </c>
      <c r="C9" s="67" t="s">
        <v>517</v>
      </c>
      <c r="D9" s="112"/>
    </row>
    <row r="10" spans="1:4" ht="15">
      <c r="A10" s="134"/>
      <c r="B10" s="5" t="s">
        <v>512</v>
      </c>
      <c r="C10" s="67" t="s">
        <v>513</v>
      </c>
      <c r="D10" s="112"/>
    </row>
    <row r="11" spans="1:4" ht="15">
      <c r="A11" s="134"/>
      <c r="B11" s="5" t="s">
        <v>514</v>
      </c>
      <c r="C11" s="67" t="s">
        <v>13</v>
      </c>
      <c r="D11" s="112"/>
    </row>
    <row r="12" spans="1:4" ht="15">
      <c r="A12" s="134"/>
      <c r="B12" s="5" t="s">
        <v>515</v>
      </c>
      <c r="C12" s="67" t="s">
        <v>13</v>
      </c>
      <c r="D12" s="112"/>
    </row>
    <row r="13" spans="1:4" ht="15">
      <c r="A13" s="6" t="s">
        <v>4</v>
      </c>
      <c r="B13" s="7"/>
      <c r="C13" s="7"/>
      <c r="D13" s="113">
        <v>0</v>
      </c>
    </row>
    <row r="15" ht="15">
      <c r="A15" s="81" t="s">
        <v>275</v>
      </c>
    </row>
  </sheetData>
  <sheetProtection algorithmName="SHA-512" hashValue="G+L0ypwjfOJtrOct+zkb3ahIoJhCeqmHyeHiJocnA1K0x4H2wyjAmeHj6CNGLDvLN5SUwAQ4ZTg6VwtKVlvEcQ==" saltValue="W0UatkqSM/3P5kUZRao4EA==" spinCount="100000" sheet="1" objects="1" scenarios="1"/>
  <mergeCells count="1">
    <mergeCell ref="A4:A12"/>
  </mergeCells>
  <hyperlinks>
    <hyperlink ref="A15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2"/>
  <sheetViews>
    <sheetView workbookViewId="0" topLeftCell="A1">
      <selection activeCell="A22" sqref="A22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520</v>
      </c>
    </row>
    <row r="2" spans="1:4" ht="15">
      <c r="A2" s="38"/>
      <c r="B2" s="38"/>
      <c r="C2" s="38"/>
      <c r="D2" s="39"/>
    </row>
    <row r="3" spans="1:4" ht="15">
      <c r="A3" s="4" t="s">
        <v>1</v>
      </c>
      <c r="B3" s="4" t="s">
        <v>2</v>
      </c>
      <c r="C3" s="4" t="s">
        <v>3</v>
      </c>
      <c r="D3" s="4" t="s">
        <v>17</v>
      </c>
    </row>
    <row r="4" spans="1:4" ht="15">
      <c r="A4" s="133" t="s">
        <v>520</v>
      </c>
      <c r="B4" s="5" t="s">
        <v>38</v>
      </c>
      <c r="C4" s="5" t="s">
        <v>333</v>
      </c>
      <c r="D4" s="112"/>
    </row>
    <row r="5" spans="1:4" ht="15">
      <c r="A5" s="134"/>
      <c r="B5" s="5" t="s">
        <v>40</v>
      </c>
      <c r="C5" t="s">
        <v>524</v>
      </c>
      <c r="D5" s="112"/>
    </row>
    <row r="6" spans="1:4" ht="15">
      <c r="A6" s="134"/>
      <c r="B6" s="5" t="s">
        <v>35</v>
      </c>
      <c r="C6" s="5" t="s">
        <v>525</v>
      </c>
      <c r="D6" s="112"/>
    </row>
    <row r="7" spans="1:4" ht="15">
      <c r="A7" s="134"/>
      <c r="B7" s="5" t="s">
        <v>144</v>
      </c>
      <c r="C7" s="5" t="s">
        <v>375</v>
      </c>
      <c r="D7" s="112"/>
    </row>
    <row r="8" spans="1:4" ht="15">
      <c r="A8" s="134"/>
      <c r="B8" s="5" t="s">
        <v>144</v>
      </c>
      <c r="C8" s="5" t="s">
        <v>521</v>
      </c>
      <c r="D8" s="112"/>
    </row>
    <row r="9" spans="1:4" ht="15">
      <c r="A9" s="134"/>
      <c r="B9" t="s">
        <v>277</v>
      </c>
      <c r="C9" s="5" t="s">
        <v>523</v>
      </c>
      <c r="D9" s="112"/>
    </row>
    <row r="10" spans="1:4" ht="15">
      <c r="A10" s="134"/>
      <c r="B10" s="5" t="s">
        <v>522</v>
      </c>
      <c r="C10" s="82">
        <v>1</v>
      </c>
      <c r="D10" s="112"/>
    </row>
    <row r="11" spans="1:4" ht="15">
      <c r="A11" s="134"/>
      <c r="B11" s="5" t="s">
        <v>526</v>
      </c>
      <c r="C11" s="67" t="s">
        <v>527</v>
      </c>
      <c r="D11" s="112"/>
    </row>
    <row r="12" spans="1:4" ht="15">
      <c r="A12" s="134"/>
      <c r="B12" s="5" t="s">
        <v>378</v>
      </c>
      <c r="C12" s="67" t="s">
        <v>528</v>
      </c>
      <c r="D12" s="112"/>
    </row>
    <row r="13" spans="1:4" ht="15">
      <c r="A13" s="134"/>
      <c r="B13" s="5" t="s">
        <v>372</v>
      </c>
      <c r="C13" s="67" t="s">
        <v>529</v>
      </c>
      <c r="D13" s="112"/>
    </row>
    <row r="14" spans="1:4" ht="15">
      <c r="A14" s="134"/>
      <c r="B14" s="5" t="s">
        <v>530</v>
      </c>
      <c r="C14" s="67" t="s">
        <v>13</v>
      </c>
      <c r="D14" s="112"/>
    </row>
    <row r="15" spans="1:4" ht="15">
      <c r="A15" s="134"/>
      <c r="B15" s="5" t="s">
        <v>144</v>
      </c>
      <c r="C15" s="67" t="s">
        <v>112</v>
      </c>
      <c r="D15" s="112"/>
    </row>
    <row r="16" spans="1:4" ht="15">
      <c r="A16" s="134"/>
      <c r="B16" s="5" t="s">
        <v>369</v>
      </c>
      <c r="C16" s="67" t="s">
        <v>370</v>
      </c>
      <c r="D16" s="112"/>
    </row>
    <row r="17" spans="1:4" ht="15">
      <c r="A17" s="134"/>
      <c r="B17" s="5" t="s">
        <v>531</v>
      </c>
      <c r="C17" s="67" t="s">
        <v>532</v>
      </c>
      <c r="D17" s="112"/>
    </row>
    <row r="18" spans="1:4" ht="15">
      <c r="A18" s="134"/>
      <c r="B18" s="5" t="s">
        <v>533</v>
      </c>
      <c r="C18" s="67" t="s">
        <v>534</v>
      </c>
      <c r="D18" s="112"/>
    </row>
    <row r="19" spans="1:4" ht="15">
      <c r="A19" s="134"/>
      <c r="B19" s="5" t="s">
        <v>535</v>
      </c>
      <c r="C19" s="67" t="s">
        <v>536</v>
      </c>
      <c r="D19" s="112"/>
    </row>
    <row r="20" spans="1:4" ht="15">
      <c r="A20" s="6" t="s">
        <v>4</v>
      </c>
      <c r="B20" s="7"/>
      <c r="C20" s="7"/>
      <c r="D20" s="113">
        <v>0</v>
      </c>
    </row>
    <row r="21" spans="1:4" ht="15">
      <c r="A21" s="38"/>
      <c r="B21" s="40"/>
      <c r="C21" s="40"/>
      <c r="D21" s="40"/>
    </row>
    <row r="22" ht="15">
      <c r="A22" s="81" t="s">
        <v>275</v>
      </c>
    </row>
  </sheetData>
  <sheetProtection algorithmName="SHA-512" hashValue="2jWDJzx1twWtWI7I9sKq3jp+R8T7XMwDFEkA7LUPH8o+ApDj49T2wDx2IaE5MML6IWqwo2kfyWZBH4cSFFMTZw==" saltValue="hAUNuVjIhqw58oLJYNqE6w==" spinCount="100000" sheet="1" objects="1" scenarios="1"/>
  <mergeCells count="1">
    <mergeCell ref="A4:A19"/>
  </mergeCells>
  <hyperlinks>
    <hyperlink ref="A22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8"/>
  <sheetViews>
    <sheetView workbookViewId="0" topLeftCell="A1">
      <selection activeCell="E34" sqref="E34"/>
    </sheetView>
  </sheetViews>
  <sheetFormatPr defaultColWidth="9.140625" defaultRowHeight="15"/>
  <cols>
    <col min="1" max="1" width="9.140625" style="9" customWidth="1"/>
    <col min="2" max="2" width="41.28125" style="0" customWidth="1"/>
    <col min="3" max="3" width="66.8515625" style="0" customWidth="1"/>
    <col min="4" max="4" width="55.8515625" style="0" customWidth="1"/>
    <col min="5" max="5" width="51.57421875" style="0" customWidth="1"/>
  </cols>
  <sheetData>
    <row r="1" spans="2:3" ht="15">
      <c r="B1" s="1" t="s">
        <v>0</v>
      </c>
      <c r="C1" s="2" t="s">
        <v>45</v>
      </c>
    </row>
    <row r="2" spans="2:3" ht="15">
      <c r="B2" s="1"/>
      <c r="C2" s="3" t="s">
        <v>69</v>
      </c>
    </row>
    <row r="3" ht="9" customHeight="1"/>
    <row r="4" spans="1:5" ht="15">
      <c r="A4" s="9">
        <v>1</v>
      </c>
      <c r="B4" s="4" t="s">
        <v>1</v>
      </c>
      <c r="C4" s="4" t="s">
        <v>2</v>
      </c>
      <c r="D4" s="4" t="s">
        <v>3</v>
      </c>
      <c r="E4" s="4" t="s">
        <v>17</v>
      </c>
    </row>
    <row r="5" spans="2:5" ht="15">
      <c r="B5" s="133" t="s">
        <v>81</v>
      </c>
      <c r="C5" s="5" t="s">
        <v>42</v>
      </c>
      <c r="D5" s="24" t="s">
        <v>43</v>
      </c>
      <c r="E5" s="112"/>
    </row>
    <row r="6" spans="2:5" ht="15">
      <c r="B6" s="134"/>
      <c r="C6" s="5" t="s">
        <v>48</v>
      </c>
      <c r="D6" s="24" t="s">
        <v>44</v>
      </c>
      <c r="E6" s="112"/>
    </row>
    <row r="7" spans="2:5" ht="15">
      <c r="B7" s="6" t="s">
        <v>4</v>
      </c>
      <c r="C7" s="7"/>
      <c r="D7" s="7"/>
      <c r="E7" s="113">
        <v>0</v>
      </c>
    </row>
    <row r="8" ht="15">
      <c r="B8" s="8"/>
    </row>
    <row r="9" spans="1:5" ht="15">
      <c r="A9" s="9">
        <v>2</v>
      </c>
      <c r="B9" s="4" t="s">
        <v>1</v>
      </c>
      <c r="C9" s="4" t="s">
        <v>2</v>
      </c>
      <c r="D9" s="4" t="s">
        <v>3</v>
      </c>
      <c r="E9" s="4" t="s">
        <v>17</v>
      </c>
    </row>
    <row r="10" spans="2:5" ht="15">
      <c r="B10" s="25" t="s">
        <v>46</v>
      </c>
      <c r="C10" s="5" t="s">
        <v>48</v>
      </c>
      <c r="D10" s="24" t="s">
        <v>47</v>
      </c>
      <c r="E10" s="112"/>
    </row>
    <row r="11" spans="2:5" ht="15">
      <c r="B11" s="6" t="s">
        <v>4</v>
      </c>
      <c r="C11" s="7"/>
      <c r="D11" s="7"/>
      <c r="E11" s="113">
        <v>0</v>
      </c>
    </row>
    <row r="13" spans="1:5" ht="15">
      <c r="A13" s="9">
        <v>3</v>
      </c>
      <c r="B13" s="4" t="s">
        <v>1</v>
      </c>
      <c r="C13" s="4" t="s">
        <v>2</v>
      </c>
      <c r="D13" s="4" t="s">
        <v>3</v>
      </c>
      <c r="E13" s="4" t="s">
        <v>17</v>
      </c>
    </row>
    <row r="14" spans="2:5" ht="15">
      <c r="B14" s="133" t="s">
        <v>59</v>
      </c>
      <c r="C14" s="5" t="s">
        <v>66</v>
      </c>
      <c r="D14" s="24" t="s">
        <v>67</v>
      </c>
      <c r="E14" s="112"/>
    </row>
    <row r="15" spans="2:5" ht="15">
      <c r="B15" s="134"/>
      <c r="C15" s="5" t="s">
        <v>48</v>
      </c>
      <c r="D15" s="24" t="s">
        <v>68</v>
      </c>
      <c r="E15" s="112"/>
    </row>
    <row r="16" spans="2:5" ht="15">
      <c r="B16" s="6" t="s">
        <v>4</v>
      </c>
      <c r="C16" s="7"/>
      <c r="D16" s="7"/>
      <c r="E16" s="113">
        <v>0</v>
      </c>
    </row>
    <row r="18" spans="1:5" ht="15">
      <c r="A18" s="9">
        <v>4</v>
      </c>
      <c r="B18" s="4" t="s">
        <v>1</v>
      </c>
      <c r="C18" s="4" t="s">
        <v>2</v>
      </c>
      <c r="D18" s="4" t="s">
        <v>3</v>
      </c>
      <c r="E18" s="4" t="s">
        <v>17</v>
      </c>
    </row>
    <row r="19" spans="2:5" ht="15">
      <c r="B19" s="133" t="s">
        <v>70</v>
      </c>
      <c r="C19" s="5" t="s">
        <v>66</v>
      </c>
      <c r="D19" s="24" t="s">
        <v>71</v>
      </c>
      <c r="E19" s="112"/>
    </row>
    <row r="20" spans="2:5" ht="15">
      <c r="B20" s="134"/>
      <c r="C20" s="5" t="s">
        <v>48</v>
      </c>
      <c r="D20" s="24" t="s">
        <v>72</v>
      </c>
      <c r="E20" s="112"/>
    </row>
    <row r="21" spans="2:5" ht="15">
      <c r="B21" s="6" t="s">
        <v>4</v>
      </c>
      <c r="C21" s="7"/>
      <c r="D21" s="7"/>
      <c r="E21" s="113">
        <v>0</v>
      </c>
    </row>
    <row r="23" spans="1:5" ht="15">
      <c r="A23" s="9">
        <v>5</v>
      </c>
      <c r="B23" s="4" t="s">
        <v>1</v>
      </c>
      <c r="C23" s="4" t="s">
        <v>2</v>
      </c>
      <c r="D23" s="4" t="s">
        <v>3</v>
      </c>
      <c r="E23" s="4" t="s">
        <v>17</v>
      </c>
    </row>
    <row r="24" spans="2:5" ht="15">
      <c r="B24" s="133" t="s">
        <v>73</v>
      </c>
      <c r="C24" s="5" t="s">
        <v>74</v>
      </c>
      <c r="D24" s="24" t="s">
        <v>71</v>
      </c>
      <c r="E24" s="112"/>
    </row>
    <row r="25" spans="2:5" ht="15">
      <c r="B25" s="134"/>
      <c r="C25" s="5" t="s">
        <v>76</v>
      </c>
      <c r="D25" s="24" t="s">
        <v>75</v>
      </c>
      <c r="E25" s="112"/>
    </row>
    <row r="26" spans="2:5" ht="15">
      <c r="B26" s="134"/>
      <c r="C26" s="5" t="s">
        <v>77</v>
      </c>
      <c r="D26" s="24" t="s">
        <v>78</v>
      </c>
      <c r="E26" s="112"/>
    </row>
    <row r="27" spans="2:5" ht="15">
      <c r="B27" s="134"/>
      <c r="C27" s="5" t="s">
        <v>48</v>
      </c>
      <c r="D27" s="24" t="s">
        <v>72</v>
      </c>
      <c r="E27" s="112"/>
    </row>
    <row r="28" spans="2:5" ht="15">
      <c r="B28" s="6" t="s">
        <v>4</v>
      </c>
      <c r="C28" s="7"/>
      <c r="D28" s="7"/>
      <c r="E28" s="113">
        <v>0</v>
      </c>
    </row>
    <row r="30" spans="1:5" ht="15">
      <c r="A30" s="9">
        <v>6</v>
      </c>
      <c r="B30" s="4" t="s">
        <v>1</v>
      </c>
      <c r="C30" s="4" t="s">
        <v>2</v>
      </c>
      <c r="D30" s="4" t="s">
        <v>3</v>
      </c>
      <c r="E30" s="4" t="s">
        <v>17</v>
      </c>
    </row>
    <row r="31" spans="2:5" ht="15">
      <c r="B31" s="133" t="s">
        <v>79</v>
      </c>
      <c r="C31" s="5" t="s">
        <v>66</v>
      </c>
      <c r="D31" s="24" t="s">
        <v>71</v>
      </c>
      <c r="E31" s="112"/>
    </row>
    <row r="32" spans="2:5" ht="15">
      <c r="B32" s="134"/>
      <c r="C32" s="5" t="s">
        <v>48</v>
      </c>
      <c r="D32" s="24" t="s">
        <v>80</v>
      </c>
      <c r="E32" s="112"/>
    </row>
    <row r="33" spans="2:5" ht="15">
      <c r="B33" s="6" t="s">
        <v>4</v>
      </c>
      <c r="C33" s="7"/>
      <c r="D33" s="7"/>
      <c r="E33" s="113">
        <v>0</v>
      </c>
    </row>
    <row r="36" spans="2:5" ht="18.75">
      <c r="B36" s="29" t="s">
        <v>82</v>
      </c>
      <c r="C36" s="29"/>
      <c r="D36" s="29"/>
      <c r="E36" s="30">
        <f>+E7+E11+E16+E21+E28+E33</f>
        <v>0</v>
      </c>
    </row>
    <row r="38" ht="15">
      <c r="B38" s="63" t="s">
        <v>275</v>
      </c>
    </row>
  </sheetData>
  <sheetProtection algorithmName="SHA-512" hashValue="MvbBgfUS56MwAO0hSZSpituMznbHcCOI1G5mM9AvX0fdSr1aPOzjZNiqzOuUfM6V8r5OnBX5x4u1IV+dNWW8QQ==" saltValue="fCEjoxmB4WdlueJkQIoKxw==" spinCount="100000" sheet="1" objects="1" scenarios="1"/>
  <mergeCells count="5">
    <mergeCell ref="B5:B6"/>
    <mergeCell ref="B14:B15"/>
    <mergeCell ref="B19:B20"/>
    <mergeCell ref="B24:B27"/>
    <mergeCell ref="B31:B32"/>
  </mergeCells>
  <hyperlinks>
    <hyperlink ref="B38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 topLeftCell="A1">
      <selection activeCell="D13" sqref="D13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1.57421875" style="0" customWidth="1"/>
  </cols>
  <sheetData>
    <row r="1" spans="1:2" ht="15">
      <c r="A1" s="1" t="s">
        <v>0</v>
      </c>
      <c r="B1" s="2" t="s">
        <v>50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Škrabka</v>
      </c>
      <c r="B5" s="5" t="s">
        <v>51</v>
      </c>
      <c r="C5" s="89" t="s">
        <v>52</v>
      </c>
      <c r="D5" s="112"/>
    </row>
    <row r="6" spans="1:4" ht="15">
      <c r="A6" s="134"/>
      <c r="B6" s="5" t="s">
        <v>53</v>
      </c>
      <c r="C6" s="89" t="s">
        <v>54</v>
      </c>
      <c r="D6" s="112"/>
    </row>
    <row r="7" spans="1:4" ht="15">
      <c r="A7" s="134"/>
      <c r="B7" s="5" t="s">
        <v>55</v>
      </c>
      <c r="C7" s="89" t="s">
        <v>56</v>
      </c>
      <c r="D7" s="112"/>
    </row>
    <row r="8" spans="1:4" ht="15">
      <c r="A8" s="134"/>
      <c r="B8" s="5" t="s">
        <v>60</v>
      </c>
      <c r="C8" s="89" t="s">
        <v>61</v>
      </c>
      <c r="D8" s="112"/>
    </row>
    <row r="9" spans="1:4" ht="15">
      <c r="A9" s="134"/>
      <c r="B9" s="5" t="s">
        <v>64</v>
      </c>
      <c r="C9" s="89" t="s">
        <v>65</v>
      </c>
      <c r="D9" s="112"/>
    </row>
    <row r="10" spans="1:4" ht="15">
      <c r="A10" s="134"/>
      <c r="B10" s="5" t="s">
        <v>62</v>
      </c>
      <c r="C10" s="89" t="s">
        <v>63</v>
      </c>
      <c r="D10" s="112"/>
    </row>
    <row r="11" spans="1:4" ht="15">
      <c r="A11" s="134"/>
      <c r="B11" s="24" t="s">
        <v>57</v>
      </c>
      <c r="C11" s="90" t="s">
        <v>58</v>
      </c>
      <c r="D11" s="112"/>
    </row>
    <row r="12" spans="1:4" ht="15">
      <c r="A12" s="6" t="s">
        <v>4</v>
      </c>
      <c r="B12" s="7"/>
      <c r="C12" s="7"/>
      <c r="D12" s="113">
        <v>0</v>
      </c>
    </row>
    <row r="14" ht="15">
      <c r="A14" s="63" t="s">
        <v>275</v>
      </c>
    </row>
  </sheetData>
  <sheetProtection algorithmName="SHA-512" hashValue="Nds7KkSG5Pp8veQx9aO4XCayRXE882eLxB6ikmtEW2R5sr9y+qkH3rxO6bk28HYB74gv3CtpKEJsLy/RvIE54Q==" saltValue="8KT+wS2tYvVItCm/a1fjOw==" spinCount="100000" sheet="1" objects="1" scenarios="1"/>
  <mergeCells count="1">
    <mergeCell ref="A5:A11"/>
  </mergeCells>
  <hyperlinks>
    <hyperlink ref="A14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7"/>
  <sheetViews>
    <sheetView workbookViewId="0" topLeftCell="A1">
      <selection activeCell="D26" sqref="D26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1.57421875" style="0" customWidth="1"/>
  </cols>
  <sheetData>
    <row r="1" spans="1:2" ht="15">
      <c r="A1" s="1" t="s">
        <v>0</v>
      </c>
      <c r="B1" s="2" t="s">
        <v>276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Myčka černého provozního nádobí</v>
      </c>
      <c r="B5" s="5" t="s">
        <v>84</v>
      </c>
      <c r="C5" s="24" t="s">
        <v>399</v>
      </c>
      <c r="D5" s="112"/>
    </row>
    <row r="6" spans="1:4" ht="15">
      <c r="A6" s="134"/>
      <c r="B6" s="5" t="s">
        <v>53</v>
      </c>
      <c r="C6" s="24" t="s">
        <v>85</v>
      </c>
      <c r="D6" s="112"/>
    </row>
    <row r="7" spans="1:4" ht="15">
      <c r="A7" s="134"/>
      <c r="B7" s="5" t="s">
        <v>86</v>
      </c>
      <c r="C7" s="24" t="s">
        <v>87</v>
      </c>
      <c r="D7" s="112"/>
    </row>
    <row r="8" spans="1:4" ht="15">
      <c r="A8" s="134"/>
      <c r="B8" s="5" t="s">
        <v>89</v>
      </c>
      <c r="C8" s="24" t="s">
        <v>85</v>
      </c>
      <c r="D8" s="112"/>
    </row>
    <row r="9" spans="1:4" ht="15">
      <c r="A9" s="134"/>
      <c r="B9" s="5" t="s">
        <v>88</v>
      </c>
      <c r="C9" s="24" t="s">
        <v>90</v>
      </c>
      <c r="D9" s="112"/>
    </row>
    <row r="10" spans="1:4" ht="15">
      <c r="A10" s="134"/>
      <c r="B10" s="5" t="s">
        <v>91</v>
      </c>
      <c r="C10" s="24" t="s">
        <v>92</v>
      </c>
      <c r="D10" s="112"/>
    </row>
    <row r="11" spans="1:4" ht="15">
      <c r="A11" s="134"/>
      <c r="B11" s="5" t="s">
        <v>93</v>
      </c>
      <c r="C11" s="24" t="s">
        <v>94</v>
      </c>
      <c r="D11" s="112"/>
    </row>
    <row r="12" spans="1:4" ht="15">
      <c r="A12" s="134"/>
      <c r="B12" s="5" t="s">
        <v>95</v>
      </c>
      <c r="C12" s="24" t="s">
        <v>400</v>
      </c>
      <c r="D12" s="112"/>
    </row>
    <row r="13" spans="1:4" ht="15">
      <c r="A13" s="134"/>
      <c r="B13" s="5" t="s">
        <v>401</v>
      </c>
      <c r="C13" s="24" t="s">
        <v>13</v>
      </c>
      <c r="D13" s="112"/>
    </row>
    <row r="14" spans="1:4" ht="15">
      <c r="A14" s="134"/>
      <c r="B14" s="5" t="s">
        <v>402</v>
      </c>
      <c r="C14" s="24" t="s">
        <v>13</v>
      </c>
      <c r="D14" s="112"/>
    </row>
    <row r="15" spans="1:4" ht="15">
      <c r="A15" s="134"/>
      <c r="B15" s="5" t="s">
        <v>404</v>
      </c>
      <c r="C15" s="24" t="s">
        <v>13</v>
      </c>
      <c r="D15" s="112"/>
    </row>
    <row r="16" spans="1:4" ht="15">
      <c r="A16" s="134"/>
      <c r="B16" s="5" t="s">
        <v>403</v>
      </c>
      <c r="C16" s="24" t="s">
        <v>13</v>
      </c>
      <c r="D16" s="112"/>
    </row>
    <row r="17" spans="1:4" ht="15">
      <c r="A17" s="134"/>
      <c r="B17" s="5" t="s">
        <v>96</v>
      </c>
      <c r="C17" s="24" t="s">
        <v>85</v>
      </c>
      <c r="D17" s="112"/>
    </row>
    <row r="18" spans="1:4" ht="15">
      <c r="A18" s="134"/>
      <c r="B18" s="5" t="s">
        <v>35</v>
      </c>
      <c r="C18" s="24" t="s">
        <v>97</v>
      </c>
      <c r="D18" s="112"/>
    </row>
    <row r="19" spans="1:4" ht="15">
      <c r="A19" s="134"/>
      <c r="B19" s="5" t="s">
        <v>38</v>
      </c>
      <c r="C19" s="24" t="s">
        <v>98</v>
      </c>
      <c r="D19" s="112"/>
    </row>
    <row r="20" spans="1:4" ht="15">
      <c r="A20" s="134"/>
      <c r="B20" s="5" t="s">
        <v>40</v>
      </c>
      <c r="C20" s="24" t="s">
        <v>99</v>
      </c>
      <c r="D20" s="112"/>
    </row>
    <row r="21" spans="1:4" ht="15">
      <c r="A21" s="134"/>
      <c r="B21" s="5" t="s">
        <v>100</v>
      </c>
      <c r="C21" s="24" t="s">
        <v>207</v>
      </c>
      <c r="D21" s="112"/>
    </row>
    <row r="22" spans="1:4" ht="15">
      <c r="A22" s="134"/>
      <c r="B22" s="24" t="s">
        <v>101</v>
      </c>
      <c r="C22" s="67" t="s">
        <v>102</v>
      </c>
      <c r="D22" s="112"/>
    </row>
    <row r="23" spans="1:4" ht="15">
      <c r="A23" s="134"/>
      <c r="B23" s="5" t="s">
        <v>194</v>
      </c>
      <c r="C23" s="67" t="s">
        <v>195</v>
      </c>
      <c r="D23" s="112"/>
    </row>
    <row r="24" spans="1:4" ht="15">
      <c r="A24" s="134"/>
      <c r="B24" s="5" t="s">
        <v>196</v>
      </c>
      <c r="C24" s="67" t="s">
        <v>195</v>
      </c>
      <c r="D24" s="112"/>
    </row>
    <row r="25" spans="1:4" ht="15">
      <c r="A25" s="6" t="s">
        <v>4</v>
      </c>
      <c r="B25" s="7"/>
      <c r="C25" s="7"/>
      <c r="D25" s="113">
        <v>0</v>
      </c>
    </row>
    <row r="26" ht="15">
      <c r="A26" s="8"/>
    </row>
    <row r="27" ht="15">
      <c r="A27" s="64" t="s">
        <v>275</v>
      </c>
    </row>
  </sheetData>
  <sheetProtection algorithmName="SHA-512" hashValue="US4BNtqB7iYkrZxiOPMraVa2V256S1QmJhQ5gJ8ps18fiq9I9bjyMHGKKwXBDSBcRPpnZ85EoRBqHFhilTm/pw==" saltValue="NsO2sHHDbdiXZrPb7vCBbg==" spinCount="100000" sheet="1" objects="1" scenarios="1"/>
  <mergeCells count="1">
    <mergeCell ref="A5:A24"/>
  </mergeCells>
  <hyperlinks>
    <hyperlink ref="A27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4"/>
  <sheetViews>
    <sheetView workbookViewId="0" topLeftCell="A1">
      <selection activeCell="E20" sqref="E20"/>
    </sheetView>
  </sheetViews>
  <sheetFormatPr defaultColWidth="9.140625" defaultRowHeight="15"/>
  <cols>
    <col min="1" max="1" width="9.140625" style="9" customWidth="1"/>
    <col min="2" max="2" width="41.28125" style="0" customWidth="1"/>
    <col min="3" max="3" width="66.8515625" style="0" customWidth="1"/>
    <col min="4" max="4" width="66.28125" style="0" customWidth="1"/>
    <col min="5" max="5" width="51.57421875" style="0" customWidth="1"/>
  </cols>
  <sheetData>
    <row r="1" spans="2:3" ht="15">
      <c r="B1" s="1" t="s">
        <v>0</v>
      </c>
      <c r="C1" s="2" t="s">
        <v>311</v>
      </c>
    </row>
    <row r="2" spans="2:3" ht="15">
      <c r="B2" s="1"/>
      <c r="C2" s="3" t="s">
        <v>69</v>
      </c>
    </row>
    <row r="3" ht="9" customHeight="1"/>
    <row r="4" spans="1:5" ht="15">
      <c r="A4" s="9">
        <v>1</v>
      </c>
      <c r="B4" s="4" t="s">
        <v>1</v>
      </c>
      <c r="C4" s="4" t="s">
        <v>2</v>
      </c>
      <c r="D4" s="4" t="s">
        <v>3</v>
      </c>
      <c r="E4" s="4" t="s">
        <v>17</v>
      </c>
    </row>
    <row r="5" spans="2:5" ht="15">
      <c r="B5" s="133" t="s">
        <v>103</v>
      </c>
      <c r="C5" s="5" t="s">
        <v>66</v>
      </c>
      <c r="D5" s="24" t="s">
        <v>71</v>
      </c>
      <c r="E5" s="112"/>
    </row>
    <row r="6" spans="2:5" ht="15">
      <c r="B6" s="134"/>
      <c r="C6" s="5" t="s">
        <v>114</v>
      </c>
      <c r="D6" s="24" t="s">
        <v>108</v>
      </c>
      <c r="E6" s="112"/>
    </row>
    <row r="7" spans="2:5" ht="15">
      <c r="B7" s="134"/>
      <c r="C7" s="5" t="s">
        <v>107</v>
      </c>
      <c r="D7" s="24" t="s">
        <v>104</v>
      </c>
      <c r="E7" s="112"/>
    </row>
    <row r="8" spans="2:5" ht="15">
      <c r="B8" s="134"/>
      <c r="C8" s="5" t="s">
        <v>105</v>
      </c>
      <c r="D8" s="24" t="s">
        <v>106</v>
      </c>
      <c r="E8" s="112"/>
    </row>
    <row r="9" spans="2:5" ht="15">
      <c r="B9" s="6" t="s">
        <v>4</v>
      </c>
      <c r="C9" s="7"/>
      <c r="D9" s="7"/>
      <c r="E9" s="113">
        <v>0</v>
      </c>
    </row>
    <row r="10" ht="15">
      <c r="B10" s="8"/>
    </row>
    <row r="11" spans="1:5" ht="15">
      <c r="A11" s="9">
        <v>2</v>
      </c>
      <c r="B11" s="4" t="s">
        <v>1</v>
      </c>
      <c r="C11" s="4" t="s">
        <v>2</v>
      </c>
      <c r="D11" s="4" t="s">
        <v>3</v>
      </c>
      <c r="E11" s="4" t="s">
        <v>17</v>
      </c>
    </row>
    <row r="12" spans="2:5" ht="15">
      <c r="B12" s="25" t="s">
        <v>111</v>
      </c>
      <c r="C12" s="5" t="s">
        <v>109</v>
      </c>
      <c r="D12" s="24" t="s">
        <v>110</v>
      </c>
      <c r="E12" s="112"/>
    </row>
    <row r="13" spans="2:5" ht="15">
      <c r="B13" s="6" t="s">
        <v>4</v>
      </c>
      <c r="C13" s="7"/>
      <c r="D13" s="7"/>
      <c r="E13" s="113">
        <v>0</v>
      </c>
    </row>
    <row r="15" spans="1:5" ht="15">
      <c r="A15" s="9">
        <v>3</v>
      </c>
      <c r="B15" s="4" t="s">
        <v>1</v>
      </c>
      <c r="C15" s="4" t="s">
        <v>2</v>
      </c>
      <c r="D15" s="4" t="s">
        <v>3</v>
      </c>
      <c r="E15" s="4" t="s">
        <v>17</v>
      </c>
    </row>
    <row r="16" spans="2:5" ht="15">
      <c r="B16" s="133" t="s">
        <v>392</v>
      </c>
      <c r="C16" s="5" t="s">
        <v>66</v>
      </c>
      <c r="D16" s="24" t="s">
        <v>112</v>
      </c>
      <c r="E16" s="112"/>
    </row>
    <row r="17" spans="2:5" ht="15">
      <c r="B17" s="134"/>
      <c r="C17" s="5" t="s">
        <v>105</v>
      </c>
      <c r="D17" s="24" t="s">
        <v>106</v>
      </c>
      <c r="E17" s="112"/>
    </row>
    <row r="18" spans="2:5" ht="15">
      <c r="B18" s="134"/>
      <c r="C18" s="5" t="s">
        <v>113</v>
      </c>
      <c r="D18" s="24" t="s">
        <v>108</v>
      </c>
      <c r="E18" s="112"/>
    </row>
    <row r="19" spans="2:5" ht="15">
      <c r="B19" s="6" t="s">
        <v>4</v>
      </c>
      <c r="C19" s="7"/>
      <c r="D19" s="7"/>
      <c r="E19" s="113">
        <v>0</v>
      </c>
    </row>
    <row r="22" spans="2:5" ht="18.75">
      <c r="B22" s="29" t="s">
        <v>82</v>
      </c>
      <c r="C22" s="29"/>
      <c r="D22" s="29"/>
      <c r="E22" s="30">
        <f>+E9+E13+E19</f>
        <v>0</v>
      </c>
    </row>
    <row r="24" ht="15">
      <c r="B24" s="64" t="s">
        <v>275</v>
      </c>
    </row>
  </sheetData>
  <sheetProtection algorithmName="SHA-512" hashValue="6uZW91Ce/Vb42pWgIAMnFlWdi5ucES0qRnIPXCABhVLCgHiS3uPyyUInwOBoh8jeCZkyv8ckHisui4Guy5jvPg==" saltValue="WrBiwohMOj25ukw6PwqdoQ==" spinCount="100000" sheet="1" objects="1" scenarios="1"/>
  <mergeCells count="2">
    <mergeCell ref="B5:B8"/>
    <mergeCell ref="B16:B18"/>
  </mergeCells>
  <hyperlinks>
    <hyperlink ref="B24" location="Sumar!A1" display="zpět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8"/>
  <sheetViews>
    <sheetView workbookViewId="0" topLeftCell="A1">
      <selection activeCell="D121" sqref="D121"/>
    </sheetView>
  </sheetViews>
  <sheetFormatPr defaultColWidth="9.140625" defaultRowHeight="15"/>
  <cols>
    <col min="1" max="1" width="9.140625" style="9" customWidth="1"/>
    <col min="2" max="2" width="41.28125" style="0" customWidth="1"/>
    <col min="3" max="3" width="66.8515625" style="0" customWidth="1"/>
    <col min="4" max="4" width="58.00390625" style="0" customWidth="1"/>
    <col min="5" max="5" width="51.57421875" style="0" customWidth="1"/>
  </cols>
  <sheetData>
    <row r="1" spans="2:3" ht="15">
      <c r="B1" s="1" t="s">
        <v>0</v>
      </c>
      <c r="C1" s="2" t="s">
        <v>208</v>
      </c>
    </row>
    <row r="2" spans="2:3" ht="15">
      <c r="B2" s="1"/>
      <c r="C2" s="3" t="s">
        <v>69</v>
      </c>
    </row>
    <row r="3" ht="9" customHeight="1"/>
    <row r="4" spans="1:5" ht="15">
      <c r="A4" s="9">
        <v>1</v>
      </c>
      <c r="B4" s="4" t="s">
        <v>1</v>
      </c>
      <c r="C4" s="4" t="s">
        <v>2</v>
      </c>
      <c r="D4" s="4" t="s">
        <v>3</v>
      </c>
      <c r="E4" s="4" t="s">
        <v>17</v>
      </c>
    </row>
    <row r="5" spans="2:5" ht="15">
      <c r="B5" s="32" t="s">
        <v>116</v>
      </c>
      <c r="C5" s="5"/>
      <c r="D5" s="24"/>
      <c r="E5" s="112"/>
    </row>
    <row r="6" spans="2:5" ht="15">
      <c r="B6" s="6" t="s">
        <v>4</v>
      </c>
      <c r="C6" s="7"/>
      <c r="D6" s="7"/>
      <c r="E6" s="113">
        <v>0</v>
      </c>
    </row>
    <row r="7" ht="15">
      <c r="B7" s="8"/>
    </row>
    <row r="8" spans="1:5" ht="15">
      <c r="A8" s="9">
        <v>2</v>
      </c>
      <c r="B8" s="4" t="s">
        <v>1</v>
      </c>
      <c r="C8" s="4" t="s">
        <v>2</v>
      </c>
      <c r="D8" s="4" t="s">
        <v>3</v>
      </c>
      <c r="E8" s="4" t="s">
        <v>17</v>
      </c>
    </row>
    <row r="9" spans="2:5" ht="15">
      <c r="B9" s="33" t="s">
        <v>117</v>
      </c>
      <c r="C9" s="5" t="s">
        <v>35</v>
      </c>
      <c r="D9" s="24" t="s">
        <v>118</v>
      </c>
      <c r="E9" s="112"/>
    </row>
    <row r="10" spans="2:5" ht="15">
      <c r="B10" s="6" t="s">
        <v>4</v>
      </c>
      <c r="C10" s="7"/>
      <c r="D10" s="7"/>
      <c r="E10" s="113">
        <v>0</v>
      </c>
    </row>
    <row r="12" spans="1:5" ht="15">
      <c r="A12" s="9">
        <v>3</v>
      </c>
      <c r="B12" s="4" t="s">
        <v>1</v>
      </c>
      <c r="C12" s="4" t="s">
        <v>2</v>
      </c>
      <c r="D12" s="4" t="s">
        <v>3</v>
      </c>
      <c r="E12" s="4" t="s">
        <v>17</v>
      </c>
    </row>
    <row r="13" spans="2:5" ht="15">
      <c r="B13" s="32" t="s">
        <v>119</v>
      </c>
      <c r="C13" s="5" t="s">
        <v>124</v>
      </c>
      <c r="D13" s="24"/>
      <c r="E13" s="112"/>
    </row>
    <row r="14" spans="2:5" ht="15">
      <c r="B14" s="6" t="s">
        <v>4</v>
      </c>
      <c r="C14" s="7"/>
      <c r="D14" s="7"/>
      <c r="E14" s="113">
        <v>0</v>
      </c>
    </row>
    <row r="16" spans="1:5" ht="15">
      <c r="A16" s="9">
        <v>4</v>
      </c>
      <c r="B16" s="4" t="s">
        <v>1</v>
      </c>
      <c r="C16" s="4" t="s">
        <v>2</v>
      </c>
      <c r="D16" s="4" t="s">
        <v>3</v>
      </c>
      <c r="E16" s="4" t="s">
        <v>17</v>
      </c>
    </row>
    <row r="17" spans="2:5" ht="15">
      <c r="B17" s="32" t="s">
        <v>120</v>
      </c>
      <c r="C17" s="5" t="s">
        <v>35</v>
      </c>
      <c r="D17" s="24" t="s">
        <v>118</v>
      </c>
      <c r="E17" s="112"/>
    </row>
    <row r="18" spans="2:5" ht="15">
      <c r="B18" s="6" t="s">
        <v>4</v>
      </c>
      <c r="C18" s="7"/>
      <c r="D18" s="7"/>
      <c r="E18" s="113">
        <v>0</v>
      </c>
    </row>
    <row r="20" spans="1:5" ht="15">
      <c r="A20" s="9">
        <v>5</v>
      </c>
      <c r="B20" s="4" t="s">
        <v>1</v>
      </c>
      <c r="C20" s="4" t="s">
        <v>2</v>
      </c>
      <c r="D20" s="4" t="s">
        <v>3</v>
      </c>
      <c r="E20" s="4" t="s">
        <v>17</v>
      </c>
    </row>
    <row r="21" spans="2:5" ht="15">
      <c r="B21" s="32" t="s">
        <v>121</v>
      </c>
      <c r="C21" s="5" t="s">
        <v>35</v>
      </c>
      <c r="D21" s="24" t="s">
        <v>122</v>
      </c>
      <c r="E21" s="112"/>
    </row>
    <row r="22" spans="2:5" ht="15">
      <c r="B22" s="6" t="s">
        <v>4</v>
      </c>
      <c r="C22" s="7"/>
      <c r="D22" s="7"/>
      <c r="E22" s="113">
        <v>0</v>
      </c>
    </row>
    <row r="24" spans="1:5" ht="15">
      <c r="A24" s="9">
        <v>6</v>
      </c>
      <c r="B24" s="4" t="s">
        <v>1</v>
      </c>
      <c r="C24" s="4" t="s">
        <v>2</v>
      </c>
      <c r="D24" s="4" t="s">
        <v>3</v>
      </c>
      <c r="E24" s="4" t="s">
        <v>17</v>
      </c>
    </row>
    <row r="25" spans="2:5" ht="15">
      <c r="B25" s="32" t="s">
        <v>121</v>
      </c>
      <c r="C25" s="5" t="s">
        <v>35</v>
      </c>
      <c r="D25" s="24" t="s">
        <v>123</v>
      </c>
      <c r="E25" s="112"/>
    </row>
    <row r="26" spans="2:5" ht="15">
      <c r="B26" s="6" t="s">
        <v>4</v>
      </c>
      <c r="C26" s="7"/>
      <c r="D26" s="7"/>
      <c r="E26" s="113">
        <v>0</v>
      </c>
    </row>
    <row r="27" spans="2:5" ht="15">
      <c r="B27" s="38"/>
      <c r="C27" s="38"/>
      <c r="D27" s="38"/>
      <c r="E27" s="39"/>
    </row>
    <row r="28" spans="1:5" ht="15">
      <c r="A28" s="9">
        <v>7</v>
      </c>
      <c r="B28" s="4" t="s">
        <v>1</v>
      </c>
      <c r="C28" s="4" t="s">
        <v>2</v>
      </c>
      <c r="D28" s="4" t="s">
        <v>3</v>
      </c>
      <c r="E28" s="4" t="s">
        <v>17</v>
      </c>
    </row>
    <row r="29" spans="2:5" ht="15">
      <c r="B29" s="32" t="s">
        <v>121</v>
      </c>
      <c r="C29" s="5" t="s">
        <v>35</v>
      </c>
      <c r="D29" s="24" t="s">
        <v>125</v>
      </c>
      <c r="E29" s="112"/>
    </row>
    <row r="30" spans="2:5" ht="15">
      <c r="B30" s="6" t="s">
        <v>4</v>
      </c>
      <c r="C30" s="7"/>
      <c r="D30" s="7"/>
      <c r="E30" s="113">
        <v>0</v>
      </c>
    </row>
    <row r="31" spans="2:5" ht="15">
      <c r="B31" s="38"/>
      <c r="C31" s="38"/>
      <c r="D31" s="38"/>
      <c r="E31" s="39"/>
    </row>
    <row r="32" spans="1:5" ht="15">
      <c r="A32" s="9">
        <v>8</v>
      </c>
      <c r="B32" s="4" t="s">
        <v>1</v>
      </c>
      <c r="C32" s="4" t="s">
        <v>2</v>
      </c>
      <c r="D32" s="4" t="s">
        <v>3</v>
      </c>
      <c r="E32" s="4" t="s">
        <v>17</v>
      </c>
    </row>
    <row r="33" spans="2:5" ht="15">
      <c r="B33" s="32" t="s">
        <v>121</v>
      </c>
      <c r="C33" s="5" t="s">
        <v>35</v>
      </c>
      <c r="D33" s="24" t="s">
        <v>126</v>
      </c>
      <c r="E33" s="112"/>
    </row>
    <row r="34" spans="2:5" ht="15">
      <c r="B34" s="6" t="s">
        <v>4</v>
      </c>
      <c r="C34" s="7"/>
      <c r="D34" s="7"/>
      <c r="E34" s="113">
        <v>0</v>
      </c>
    </row>
    <row r="35" spans="2:5" ht="15">
      <c r="B35" s="38"/>
      <c r="C35" s="38"/>
      <c r="D35" s="38"/>
      <c r="E35" s="39"/>
    </row>
    <row r="36" spans="1:5" ht="15">
      <c r="A36" s="9">
        <v>9</v>
      </c>
      <c r="B36" s="4" t="s">
        <v>1</v>
      </c>
      <c r="C36" s="4" t="s">
        <v>2</v>
      </c>
      <c r="D36" s="4" t="s">
        <v>3</v>
      </c>
      <c r="E36" s="4" t="s">
        <v>17</v>
      </c>
    </row>
    <row r="37" spans="2:5" ht="15">
      <c r="B37" s="32" t="s">
        <v>121</v>
      </c>
      <c r="C37" s="5" t="s">
        <v>35</v>
      </c>
      <c r="D37" s="24" t="s">
        <v>127</v>
      </c>
      <c r="E37" s="112"/>
    </row>
    <row r="38" spans="2:5" ht="15">
      <c r="B38" s="6" t="s">
        <v>4</v>
      </c>
      <c r="C38" s="7"/>
      <c r="D38" s="7"/>
      <c r="E38" s="113">
        <v>0</v>
      </c>
    </row>
    <row r="39" spans="2:5" ht="15">
      <c r="B39" s="40"/>
      <c r="C39" s="40"/>
      <c r="D39" s="40"/>
      <c r="E39" s="40"/>
    </row>
    <row r="40" spans="1:5" ht="15">
      <c r="A40" s="9">
        <v>10</v>
      </c>
      <c r="B40" s="4" t="s">
        <v>1</v>
      </c>
      <c r="C40" s="4" t="s">
        <v>2</v>
      </c>
      <c r="D40" s="4" t="s">
        <v>3</v>
      </c>
      <c r="E40" s="4" t="s">
        <v>17</v>
      </c>
    </row>
    <row r="41" spans="2:5" ht="15">
      <c r="B41" s="135" t="s">
        <v>121</v>
      </c>
      <c r="C41" t="s">
        <v>35</v>
      </c>
      <c r="D41" s="24" t="s">
        <v>137</v>
      </c>
      <c r="E41" s="95"/>
    </row>
    <row r="42" spans="2:5" ht="15">
      <c r="B42" s="136"/>
      <c r="C42" s="42" t="s">
        <v>128</v>
      </c>
      <c r="D42" s="42" t="s">
        <v>13</v>
      </c>
      <c r="E42" s="95"/>
    </row>
    <row r="43" spans="2:5" ht="15">
      <c r="B43" s="136"/>
      <c r="C43" s="42" t="s">
        <v>66</v>
      </c>
      <c r="D43" s="42" t="s">
        <v>71</v>
      </c>
      <c r="E43" s="95"/>
    </row>
    <row r="44" spans="2:5" ht="15">
      <c r="B44" s="136"/>
      <c r="C44" s="42" t="s">
        <v>129</v>
      </c>
      <c r="D44" s="42" t="s">
        <v>130</v>
      </c>
      <c r="E44" s="95"/>
    </row>
    <row r="45" spans="2:5" ht="15">
      <c r="B45" s="136"/>
      <c r="C45" s="42" t="s">
        <v>131</v>
      </c>
      <c r="D45" s="42" t="s">
        <v>132</v>
      </c>
      <c r="E45" s="95"/>
    </row>
    <row r="46" spans="2:5" ht="15">
      <c r="B46" s="136"/>
      <c r="C46" s="42" t="s">
        <v>133</v>
      </c>
      <c r="D46" s="42" t="s">
        <v>140</v>
      </c>
      <c r="E46" s="95"/>
    </row>
    <row r="47" spans="2:5" ht="15">
      <c r="B47" s="136"/>
      <c r="C47" s="42" t="s">
        <v>135</v>
      </c>
      <c r="D47" s="42" t="s">
        <v>136</v>
      </c>
      <c r="E47" s="95"/>
    </row>
    <row r="48" spans="2:5" ht="15">
      <c r="B48" s="136"/>
      <c r="C48" s="42" t="s">
        <v>138</v>
      </c>
      <c r="D48" s="42" t="s">
        <v>139</v>
      </c>
      <c r="E48" s="95"/>
    </row>
    <row r="49" spans="2:5" ht="15">
      <c r="B49" s="137"/>
      <c r="C49" s="43" t="s">
        <v>134</v>
      </c>
      <c r="D49" s="42" t="s">
        <v>13</v>
      </c>
      <c r="E49" s="112"/>
    </row>
    <row r="50" spans="2:5" ht="15">
      <c r="B50" s="6" t="s">
        <v>4</v>
      </c>
      <c r="C50" s="7"/>
      <c r="D50" s="7"/>
      <c r="E50" s="113">
        <v>0</v>
      </c>
    </row>
    <row r="52" spans="1:5" ht="15">
      <c r="A52" s="9">
        <v>11</v>
      </c>
      <c r="B52" s="4" t="s">
        <v>1</v>
      </c>
      <c r="C52" s="4" t="s">
        <v>2</v>
      </c>
      <c r="D52" s="4" t="s">
        <v>3</v>
      </c>
      <c r="E52" s="4" t="s">
        <v>17</v>
      </c>
    </row>
    <row r="53" spans="2:5" ht="15">
      <c r="B53" s="135" t="s">
        <v>121</v>
      </c>
      <c r="C53" t="s">
        <v>35</v>
      </c>
      <c r="D53" s="24" t="s">
        <v>141</v>
      </c>
      <c r="E53" s="95"/>
    </row>
    <row r="54" spans="2:5" ht="15">
      <c r="B54" s="136"/>
      <c r="C54" s="42" t="s">
        <v>66</v>
      </c>
      <c r="D54" s="42" t="s">
        <v>142</v>
      </c>
      <c r="E54" s="95"/>
    </row>
    <row r="55" spans="2:5" ht="15">
      <c r="B55" s="136"/>
      <c r="C55" s="42" t="s">
        <v>144</v>
      </c>
      <c r="D55" s="42" t="s">
        <v>145</v>
      </c>
      <c r="E55" s="95"/>
    </row>
    <row r="56" spans="2:5" ht="15">
      <c r="B56" s="136"/>
      <c r="C56" s="42" t="s">
        <v>131</v>
      </c>
      <c r="D56" s="42" t="s">
        <v>143</v>
      </c>
      <c r="E56" s="95"/>
    </row>
    <row r="57" spans="2:5" ht="15">
      <c r="B57" s="136"/>
      <c r="C57" s="42" t="s">
        <v>146</v>
      </c>
      <c r="D57" s="42" t="s">
        <v>147</v>
      </c>
      <c r="E57" s="95"/>
    </row>
    <row r="58" spans="2:5" ht="15">
      <c r="B58" s="136"/>
      <c r="C58" s="42" t="s">
        <v>135</v>
      </c>
      <c r="D58" s="42" t="s">
        <v>148</v>
      </c>
      <c r="E58" s="95"/>
    </row>
    <row r="59" spans="2:5" ht="15">
      <c r="B59" s="137"/>
      <c r="C59" s="43" t="s">
        <v>134</v>
      </c>
      <c r="D59" s="42" t="s">
        <v>71</v>
      </c>
      <c r="E59" s="112"/>
    </row>
    <row r="60" spans="2:5" ht="15">
      <c r="B60" s="6" t="s">
        <v>4</v>
      </c>
      <c r="C60" s="7"/>
      <c r="D60" s="7"/>
      <c r="E60" s="113">
        <v>0</v>
      </c>
    </row>
    <row r="62" spans="1:5" ht="15">
      <c r="A62" s="9">
        <v>12</v>
      </c>
      <c r="B62" s="4" t="s">
        <v>1</v>
      </c>
      <c r="C62" s="4" t="s">
        <v>2</v>
      </c>
      <c r="D62" s="4" t="s">
        <v>3</v>
      </c>
      <c r="E62" s="4" t="s">
        <v>17</v>
      </c>
    </row>
    <row r="63" spans="2:5" ht="15">
      <c r="B63" s="135" t="s">
        <v>121</v>
      </c>
      <c r="C63" t="s">
        <v>35</v>
      </c>
      <c r="D63" s="24" t="s">
        <v>137</v>
      </c>
      <c r="E63" s="95"/>
    </row>
    <row r="64" spans="2:5" ht="15">
      <c r="B64" s="136"/>
      <c r="C64" s="42" t="s">
        <v>66</v>
      </c>
      <c r="D64" s="42" t="s">
        <v>149</v>
      </c>
      <c r="E64" s="95"/>
    </row>
    <row r="65" spans="2:5" ht="15">
      <c r="B65" s="136"/>
      <c r="C65" s="42" t="s">
        <v>144</v>
      </c>
      <c r="D65" s="42" t="s">
        <v>145</v>
      </c>
      <c r="E65" s="95"/>
    </row>
    <row r="66" spans="2:5" ht="15">
      <c r="B66" s="136"/>
      <c r="C66" s="42" t="s">
        <v>131</v>
      </c>
      <c r="D66" s="42" t="s">
        <v>143</v>
      </c>
      <c r="E66" s="95"/>
    </row>
    <row r="67" spans="2:5" ht="15">
      <c r="B67" s="136"/>
      <c r="C67" s="42" t="s">
        <v>133</v>
      </c>
      <c r="D67" s="42" t="s">
        <v>140</v>
      </c>
      <c r="E67" s="95"/>
    </row>
    <row r="68" spans="2:5" ht="15">
      <c r="B68" s="136"/>
      <c r="C68" s="42" t="s">
        <v>135</v>
      </c>
      <c r="D68" s="42" t="s">
        <v>148</v>
      </c>
      <c r="E68" s="95"/>
    </row>
    <row r="69" spans="2:5" ht="15">
      <c r="B69" s="137"/>
      <c r="C69" s="43" t="s">
        <v>134</v>
      </c>
      <c r="D69" s="42" t="s">
        <v>71</v>
      </c>
      <c r="E69" s="112"/>
    </row>
    <row r="70" spans="2:5" ht="15">
      <c r="B70" s="6" t="s">
        <v>4</v>
      </c>
      <c r="C70" s="7"/>
      <c r="D70" s="7"/>
      <c r="E70" s="113">
        <v>0</v>
      </c>
    </row>
    <row r="72" spans="1:5" ht="15">
      <c r="A72" s="9">
        <v>13</v>
      </c>
      <c r="B72" s="4" t="s">
        <v>1</v>
      </c>
      <c r="C72" s="4" t="s">
        <v>2</v>
      </c>
      <c r="D72" s="4" t="s">
        <v>3</v>
      </c>
      <c r="E72" s="4" t="s">
        <v>17</v>
      </c>
    </row>
    <row r="73" spans="2:5" ht="15">
      <c r="B73" s="135" t="s">
        <v>121</v>
      </c>
      <c r="C73" t="s">
        <v>35</v>
      </c>
      <c r="D73" s="24" t="s">
        <v>141</v>
      </c>
      <c r="E73" s="95"/>
    </row>
    <row r="74" spans="2:5" ht="15">
      <c r="B74" s="136"/>
      <c r="C74" s="42" t="s">
        <v>66</v>
      </c>
      <c r="D74" s="42" t="s">
        <v>142</v>
      </c>
      <c r="E74" s="95"/>
    </row>
    <row r="75" spans="2:5" ht="15">
      <c r="B75" s="136"/>
      <c r="C75" s="42" t="s">
        <v>144</v>
      </c>
      <c r="D75" s="42" t="s">
        <v>145</v>
      </c>
      <c r="E75" s="95"/>
    </row>
    <row r="76" spans="2:5" ht="15">
      <c r="B76" s="136"/>
      <c r="C76" s="42" t="s">
        <v>131</v>
      </c>
      <c r="D76" s="42" t="s">
        <v>143</v>
      </c>
      <c r="E76" s="95"/>
    </row>
    <row r="77" spans="2:5" ht="15">
      <c r="B77" s="136"/>
      <c r="C77" s="42" t="s">
        <v>146</v>
      </c>
      <c r="D77" s="42" t="s">
        <v>147</v>
      </c>
      <c r="E77" s="95"/>
    </row>
    <row r="78" spans="2:5" ht="15">
      <c r="B78" s="136"/>
      <c r="C78" s="42" t="s">
        <v>135</v>
      </c>
      <c r="D78" s="42" t="s">
        <v>148</v>
      </c>
      <c r="E78" s="95"/>
    </row>
    <row r="79" spans="2:5" ht="15">
      <c r="B79" s="137"/>
      <c r="C79" s="43" t="s">
        <v>134</v>
      </c>
      <c r="D79" s="42" t="s">
        <v>71</v>
      </c>
      <c r="E79" s="112"/>
    </row>
    <row r="80" spans="2:5" ht="15">
      <c r="B80" s="6" t="s">
        <v>4</v>
      </c>
      <c r="C80" s="7"/>
      <c r="D80" s="7"/>
      <c r="E80" s="113">
        <v>0</v>
      </c>
    </row>
    <row r="82" spans="1:5" ht="15">
      <c r="A82" s="9">
        <v>14</v>
      </c>
      <c r="B82" s="4" t="s">
        <v>1</v>
      </c>
      <c r="C82" s="4" t="s">
        <v>2</v>
      </c>
      <c r="D82" s="4" t="s">
        <v>3</v>
      </c>
      <c r="E82" s="4" t="s">
        <v>17</v>
      </c>
    </row>
    <row r="83" spans="2:5" ht="15">
      <c r="B83" s="135" t="s">
        <v>121</v>
      </c>
      <c r="C83" t="s">
        <v>35</v>
      </c>
      <c r="D83" s="24" t="s">
        <v>150</v>
      </c>
      <c r="E83" s="95"/>
    </row>
    <row r="84" spans="2:5" ht="15">
      <c r="B84" s="136"/>
      <c r="C84" s="42" t="s">
        <v>66</v>
      </c>
      <c r="D84" s="42" t="s">
        <v>149</v>
      </c>
      <c r="E84" s="95"/>
    </row>
    <row r="85" spans="2:5" ht="15">
      <c r="B85" s="136"/>
      <c r="C85" s="42" t="s">
        <v>144</v>
      </c>
      <c r="D85" s="42" t="s">
        <v>145</v>
      </c>
      <c r="E85" s="95"/>
    </row>
    <row r="86" spans="2:5" ht="15">
      <c r="B86" s="136"/>
      <c r="C86" s="42" t="s">
        <v>131</v>
      </c>
      <c r="D86" s="42" t="s">
        <v>143</v>
      </c>
      <c r="E86" s="95"/>
    </row>
    <row r="87" spans="2:5" ht="15">
      <c r="B87" s="136"/>
      <c r="C87" s="42" t="s">
        <v>133</v>
      </c>
      <c r="D87" s="42" t="s">
        <v>140</v>
      </c>
      <c r="E87" s="95"/>
    </row>
    <row r="88" spans="2:5" ht="15">
      <c r="B88" s="136"/>
      <c r="C88" s="42" t="s">
        <v>135</v>
      </c>
      <c r="D88" s="42" t="s">
        <v>148</v>
      </c>
      <c r="E88" s="95"/>
    </row>
    <row r="89" spans="2:5" ht="15">
      <c r="B89" s="137"/>
      <c r="C89" s="43" t="s">
        <v>134</v>
      </c>
      <c r="D89" s="42" t="s">
        <v>71</v>
      </c>
      <c r="E89" s="112"/>
    </row>
    <row r="90" spans="2:5" ht="15">
      <c r="B90" s="6" t="s">
        <v>4</v>
      </c>
      <c r="C90" s="7"/>
      <c r="D90" s="7"/>
      <c r="E90" s="113">
        <v>0</v>
      </c>
    </row>
    <row r="92" spans="1:5" ht="15">
      <c r="A92" s="9">
        <v>15</v>
      </c>
      <c r="B92" s="4" t="s">
        <v>1</v>
      </c>
      <c r="C92" s="4" t="s">
        <v>2</v>
      </c>
      <c r="D92" s="4" t="s">
        <v>3</v>
      </c>
      <c r="E92" s="4" t="s">
        <v>17</v>
      </c>
    </row>
    <row r="93" spans="2:5" ht="15">
      <c r="B93" s="41" t="s">
        <v>357</v>
      </c>
      <c r="C93" t="s">
        <v>35</v>
      </c>
      <c r="D93" s="24" t="s">
        <v>358</v>
      </c>
      <c r="E93" s="95"/>
    </row>
    <row r="94" spans="2:5" ht="15">
      <c r="B94" s="6" t="s">
        <v>4</v>
      </c>
      <c r="C94" s="7"/>
      <c r="D94" s="7"/>
      <c r="E94" s="113">
        <v>0</v>
      </c>
    </row>
    <row r="96" spans="1:5" ht="15">
      <c r="A96" s="9">
        <v>16</v>
      </c>
      <c r="B96" s="4" t="s">
        <v>1</v>
      </c>
      <c r="C96" s="4" t="s">
        <v>2</v>
      </c>
      <c r="D96" s="4" t="s">
        <v>3</v>
      </c>
      <c r="E96" s="4" t="s">
        <v>17</v>
      </c>
    </row>
    <row r="97" spans="2:5" ht="15">
      <c r="B97" s="135" t="s">
        <v>359</v>
      </c>
      <c r="C97" s="42" t="s">
        <v>35</v>
      </c>
      <c r="D97" s="42" t="s">
        <v>562</v>
      </c>
      <c r="E97" s="114"/>
    </row>
    <row r="98" spans="2:5" ht="15">
      <c r="B98" s="136"/>
      <c r="C98" s="42" t="s">
        <v>563</v>
      </c>
      <c r="D98" s="42" t="s">
        <v>564</v>
      </c>
      <c r="E98" s="114"/>
    </row>
    <row r="99" spans="2:5" ht="15">
      <c r="B99" s="136"/>
      <c r="C99" s="42" t="s">
        <v>144</v>
      </c>
      <c r="D99" s="42" t="s">
        <v>565</v>
      </c>
      <c r="E99" s="114"/>
    </row>
    <row r="100" spans="2:5" ht="15">
      <c r="B100" s="136"/>
      <c r="C100" s="42" t="s">
        <v>66</v>
      </c>
      <c r="D100" s="42" t="s">
        <v>566</v>
      </c>
      <c r="E100" s="114"/>
    </row>
    <row r="101" spans="2:5" ht="15">
      <c r="B101" s="136"/>
      <c r="C101" s="42" t="s">
        <v>567</v>
      </c>
      <c r="D101" s="42" t="s">
        <v>568</v>
      </c>
      <c r="E101" s="114"/>
    </row>
    <row r="102" spans="2:5" ht="15">
      <c r="B102" s="136"/>
      <c r="C102" s="42" t="s">
        <v>569</v>
      </c>
      <c r="D102" s="42" t="s">
        <v>570</v>
      </c>
      <c r="E102" s="114"/>
    </row>
    <row r="103" spans="2:5" ht="15">
      <c r="B103" s="136"/>
      <c r="C103" s="42" t="s">
        <v>571</v>
      </c>
      <c r="D103" s="42" t="s">
        <v>572</v>
      </c>
      <c r="E103" s="114"/>
    </row>
    <row r="104" spans="2:5" ht="15">
      <c r="B104" s="136"/>
      <c r="C104" s="42" t="s">
        <v>574</v>
      </c>
      <c r="D104" s="42" t="s">
        <v>573</v>
      </c>
      <c r="E104" s="114"/>
    </row>
    <row r="105" spans="2:5" ht="15">
      <c r="B105" s="136"/>
      <c r="C105" s="42" t="s">
        <v>575</v>
      </c>
      <c r="D105" s="42" t="s">
        <v>13</v>
      </c>
      <c r="E105" s="114"/>
    </row>
    <row r="106" spans="2:5" ht="15">
      <c r="B106" s="136"/>
      <c r="C106" s="92" t="s">
        <v>576</v>
      </c>
      <c r="D106" s="91" t="s">
        <v>577</v>
      </c>
      <c r="E106" s="115"/>
    </row>
    <row r="107" spans="2:5" ht="15">
      <c r="B107" s="136"/>
      <c r="C107" s="42" t="s">
        <v>578</v>
      </c>
      <c r="D107" s="91" t="s">
        <v>333</v>
      </c>
      <c r="E107" s="115"/>
    </row>
    <row r="108" spans="2:5" ht="15">
      <c r="B108" s="136"/>
      <c r="C108" s="42" t="s">
        <v>40</v>
      </c>
      <c r="D108" s="91" t="s">
        <v>579</v>
      </c>
      <c r="E108" s="115"/>
    </row>
    <row r="109" spans="2:5" ht="15">
      <c r="B109" s="137"/>
      <c r="C109" s="43" t="s">
        <v>53</v>
      </c>
      <c r="D109" s="91" t="s">
        <v>580</v>
      </c>
      <c r="E109" s="116"/>
    </row>
    <row r="110" spans="2:5" ht="15">
      <c r="B110" s="6" t="s">
        <v>4</v>
      </c>
      <c r="C110" s="7"/>
      <c r="D110" s="7"/>
      <c r="E110" s="113">
        <v>0</v>
      </c>
    </row>
    <row r="112" spans="1:5" ht="15">
      <c r="A112" s="9">
        <v>17</v>
      </c>
      <c r="B112" s="4" t="s">
        <v>1</v>
      </c>
      <c r="C112" s="4" t="s">
        <v>2</v>
      </c>
      <c r="D112" s="4" t="s">
        <v>3</v>
      </c>
      <c r="E112" s="4" t="s">
        <v>17</v>
      </c>
    </row>
    <row r="113" spans="2:5" ht="15">
      <c r="B113" s="41" t="s">
        <v>120</v>
      </c>
      <c r="C113" t="s">
        <v>35</v>
      </c>
      <c r="D113" s="24" t="s">
        <v>360</v>
      </c>
      <c r="E113" s="95"/>
    </row>
    <row r="114" spans="2:5" ht="15">
      <c r="B114" s="6" t="s">
        <v>4</v>
      </c>
      <c r="C114" s="7"/>
      <c r="D114" s="7"/>
      <c r="E114" s="113">
        <v>0</v>
      </c>
    </row>
    <row r="116" spans="2:5" ht="18.75">
      <c r="B116" s="29" t="s">
        <v>82</v>
      </c>
      <c r="C116" s="29"/>
      <c r="D116" s="29"/>
      <c r="E116" s="30">
        <f>+E6+E10+E14+E18+E22+E26+E30+E34+E38+E50+E60+E70+E80+E90+E94+E110+E114</f>
        <v>0</v>
      </c>
    </row>
    <row r="118" ht="15">
      <c r="B118" s="65" t="s">
        <v>275</v>
      </c>
    </row>
  </sheetData>
  <sheetProtection algorithmName="SHA-512" hashValue="6BieosgMY549mDhHGYvTp2WPok6f2tK8A82gnajyD62fR9mJ9pNNR1WdCDN8iya5yQAu2RrJXMVdHkogkx2uMg==" saltValue="nT2Kqe6uugvOoOmlaiLq4w==" spinCount="100000" sheet="1" objects="1" scenarios="1"/>
  <mergeCells count="6">
    <mergeCell ref="B41:B49"/>
    <mergeCell ref="B97:B109"/>
    <mergeCell ref="B53:B59"/>
    <mergeCell ref="B63:B69"/>
    <mergeCell ref="B73:B79"/>
    <mergeCell ref="B83:B89"/>
  </mergeCells>
  <hyperlinks>
    <hyperlink ref="B118" location="Sumar!A1" display="zpět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 topLeftCell="A1">
      <selection activeCell="D20" sqref="D20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394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Multifunkční tlakový kotel 290l</v>
      </c>
      <c r="B5" s="5" t="s">
        <v>277</v>
      </c>
      <c r="C5" s="90" t="s">
        <v>278</v>
      </c>
      <c r="D5" s="112"/>
    </row>
    <row r="6" spans="1:4" ht="15">
      <c r="A6" s="134"/>
      <c r="B6" s="23" t="s">
        <v>40</v>
      </c>
      <c r="C6" s="90" t="s">
        <v>279</v>
      </c>
      <c r="D6" s="112"/>
    </row>
    <row r="7" spans="1:4" ht="15">
      <c r="A7" s="134"/>
      <c r="B7" s="24" t="s">
        <v>280</v>
      </c>
      <c r="C7" s="90" t="s">
        <v>393</v>
      </c>
      <c r="D7" s="112"/>
    </row>
    <row r="8" spans="1:4" ht="15">
      <c r="A8" s="134"/>
      <c r="B8" s="5" t="s">
        <v>281</v>
      </c>
      <c r="C8" s="89" t="s">
        <v>282</v>
      </c>
      <c r="D8" s="112"/>
    </row>
    <row r="9" spans="1:4" ht="15">
      <c r="A9" s="134"/>
      <c r="B9" s="5" t="s">
        <v>283</v>
      </c>
      <c r="C9" s="89" t="s">
        <v>13</v>
      </c>
      <c r="D9" s="112"/>
    </row>
    <row r="10" spans="1:4" ht="15">
      <c r="A10" s="134"/>
      <c r="B10" s="24" t="s">
        <v>284</v>
      </c>
      <c r="C10" s="89" t="s">
        <v>285</v>
      </c>
      <c r="D10" s="112"/>
    </row>
    <row r="11" spans="1:4" ht="15">
      <c r="A11" s="134"/>
      <c r="B11" s="57" t="s">
        <v>286</v>
      </c>
      <c r="C11" s="89" t="s">
        <v>13</v>
      </c>
      <c r="D11" s="112"/>
    </row>
    <row r="12" spans="1:4" ht="15">
      <c r="A12" s="134"/>
      <c r="B12" s="5" t="s">
        <v>287</v>
      </c>
      <c r="C12" s="88" t="s">
        <v>13</v>
      </c>
      <c r="D12" s="112"/>
    </row>
    <row r="13" spans="1:4" ht="15">
      <c r="A13" s="134"/>
      <c r="B13" s="5" t="s">
        <v>288</v>
      </c>
      <c r="C13" s="88" t="s">
        <v>13</v>
      </c>
      <c r="D13" s="112"/>
    </row>
    <row r="14" spans="1:4" ht="15">
      <c r="A14" s="134"/>
      <c r="B14" s="5" t="s">
        <v>55</v>
      </c>
      <c r="C14" s="88" t="s">
        <v>289</v>
      </c>
      <c r="D14" s="112"/>
    </row>
    <row r="15" spans="1:4" ht="15">
      <c r="A15" s="134"/>
      <c r="B15" s="5" t="s">
        <v>38</v>
      </c>
      <c r="C15" s="88" t="s">
        <v>204</v>
      </c>
      <c r="D15" s="112"/>
    </row>
    <row r="16" spans="1:4" ht="15">
      <c r="A16" s="134"/>
      <c r="B16" s="5" t="s">
        <v>40</v>
      </c>
      <c r="C16" s="88" t="s">
        <v>290</v>
      </c>
      <c r="D16" s="112"/>
    </row>
    <row r="17" spans="1:4" ht="15">
      <c r="A17" s="134"/>
      <c r="B17" s="5" t="s">
        <v>194</v>
      </c>
      <c r="C17" s="90" t="s">
        <v>195</v>
      </c>
      <c r="D17" s="112"/>
    </row>
    <row r="18" spans="1:4" ht="15">
      <c r="A18" s="134"/>
      <c r="B18" s="5" t="s">
        <v>196</v>
      </c>
      <c r="C18" s="90" t="s">
        <v>195</v>
      </c>
      <c r="D18" s="112"/>
    </row>
    <row r="19" spans="1:4" ht="15">
      <c r="A19" s="6" t="s">
        <v>4</v>
      </c>
      <c r="B19" s="7"/>
      <c r="C19" s="7"/>
      <c r="D19" s="113">
        <v>0</v>
      </c>
    </row>
    <row r="21" ht="15">
      <c r="A21" s="65" t="s">
        <v>275</v>
      </c>
    </row>
  </sheetData>
  <sheetProtection algorithmName="SHA-512" hashValue="DgPDi9E3PTX6gGmYdrIBjbfpLiiqzh18p9Nm8cMsEDIdYn72Z3fJw/LrX8yIWe2Sb39z+cwEbtc81AzKnON2ig==" saltValue="LpOkKJWSfvH3lhDdrw2Utw==" spinCount="100000" sheet="1" objects="1" scenarios="1"/>
  <mergeCells count="1">
    <mergeCell ref="A5:A18"/>
  </mergeCells>
  <hyperlinks>
    <hyperlink ref="A21" location="Sumar!A1" display="zpět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showGridLines="0" workbookViewId="0" topLeftCell="A13">
      <selection activeCell="D43" sqref="D43"/>
    </sheetView>
  </sheetViews>
  <sheetFormatPr defaultColWidth="9.140625" defaultRowHeight="15"/>
  <cols>
    <col min="1" max="1" width="41.28125" style="0" customWidth="1"/>
    <col min="2" max="2" width="66.8515625" style="0" customWidth="1"/>
    <col min="3" max="3" width="55.8515625" style="0" customWidth="1"/>
    <col min="4" max="4" width="59.8515625" style="0" customWidth="1"/>
  </cols>
  <sheetData>
    <row r="1" spans="1:2" ht="15">
      <c r="A1" s="1" t="s">
        <v>0</v>
      </c>
      <c r="B1" s="2" t="s">
        <v>16</v>
      </c>
    </row>
    <row r="2" spans="1:2" ht="15">
      <c r="A2" s="1"/>
      <c r="B2" s="3"/>
    </row>
    <row r="3" ht="9" customHeight="1"/>
    <row r="4" spans="1:4" ht="15">
      <c r="A4" s="4" t="s">
        <v>1</v>
      </c>
      <c r="B4" s="4" t="s">
        <v>2</v>
      </c>
      <c r="C4" s="4" t="s">
        <v>3</v>
      </c>
      <c r="D4" s="4" t="s">
        <v>17</v>
      </c>
    </row>
    <row r="5" spans="1:4" ht="15">
      <c r="A5" s="133" t="str">
        <f>+B1</f>
        <v>Konvektomat boilerový 20GN 1/1</v>
      </c>
      <c r="B5" s="5" t="s">
        <v>64</v>
      </c>
      <c r="C5" s="67" t="s">
        <v>204</v>
      </c>
      <c r="D5" s="112"/>
    </row>
    <row r="6" spans="1:4" ht="15">
      <c r="A6" s="134"/>
      <c r="B6" s="23" t="s">
        <v>202</v>
      </c>
      <c r="C6" s="67" t="s">
        <v>205</v>
      </c>
      <c r="D6" s="112"/>
    </row>
    <row r="7" spans="1:4" ht="15">
      <c r="A7" s="134"/>
      <c r="B7" s="5" t="s">
        <v>203</v>
      </c>
      <c r="C7" s="67" t="s">
        <v>206</v>
      </c>
      <c r="D7" s="112"/>
    </row>
    <row r="8" spans="1:4" ht="15">
      <c r="A8" s="134"/>
      <c r="B8" s="5" t="s">
        <v>100</v>
      </c>
      <c r="C8" s="67" t="s">
        <v>207</v>
      </c>
      <c r="D8" s="112"/>
    </row>
    <row r="9" spans="1:4" ht="15">
      <c r="A9" s="134"/>
      <c r="B9" s="5" t="s">
        <v>152</v>
      </c>
      <c r="C9" s="24" t="s">
        <v>153</v>
      </c>
      <c r="D9" s="112"/>
    </row>
    <row r="10" spans="1:4" ht="15">
      <c r="A10" s="134"/>
      <c r="B10" s="5" t="s">
        <v>154</v>
      </c>
      <c r="C10" s="24" t="s">
        <v>201</v>
      </c>
      <c r="D10" s="112"/>
    </row>
    <row r="11" spans="1:4" ht="15">
      <c r="A11" s="134"/>
      <c r="B11" s="24" t="s">
        <v>155</v>
      </c>
      <c r="C11" s="24" t="s">
        <v>151</v>
      </c>
      <c r="D11" s="112"/>
    </row>
    <row r="12" spans="1:4" ht="15">
      <c r="A12" s="134"/>
      <c r="B12" s="14" t="s">
        <v>185</v>
      </c>
      <c r="C12" s="24" t="s">
        <v>186</v>
      </c>
      <c r="D12" s="112"/>
    </row>
    <row r="13" spans="1:4" ht="15">
      <c r="A13" s="134"/>
      <c r="B13" s="5" t="s">
        <v>156</v>
      </c>
      <c r="C13" s="71" t="s">
        <v>157</v>
      </c>
      <c r="D13" s="112"/>
    </row>
    <row r="14" spans="1:4" ht="15">
      <c r="A14" s="134"/>
      <c r="B14" s="5" t="s">
        <v>216</v>
      </c>
      <c r="C14" s="71" t="s">
        <v>217</v>
      </c>
      <c r="D14" s="112"/>
    </row>
    <row r="15" spans="1:4" ht="15">
      <c r="A15" s="134"/>
      <c r="B15" s="5" t="s">
        <v>158</v>
      </c>
      <c r="C15" s="71" t="s">
        <v>159</v>
      </c>
      <c r="D15" s="112"/>
    </row>
    <row r="16" spans="1:4" ht="15">
      <c r="A16" s="134"/>
      <c r="B16" s="5"/>
      <c r="C16" s="71" t="s">
        <v>160</v>
      </c>
      <c r="D16" s="112"/>
    </row>
    <row r="17" spans="1:4" ht="15">
      <c r="A17" s="134"/>
      <c r="B17" s="5"/>
      <c r="C17" s="71" t="s">
        <v>161</v>
      </c>
      <c r="D17" s="112"/>
    </row>
    <row r="18" spans="1:4" ht="15">
      <c r="A18" s="134"/>
      <c r="B18" s="5" t="s">
        <v>162</v>
      </c>
      <c r="C18" s="72">
        <v>0.01</v>
      </c>
      <c r="D18" s="112"/>
    </row>
    <row r="19" spans="1:4" ht="30">
      <c r="A19" s="134"/>
      <c r="B19" s="22" t="s">
        <v>163</v>
      </c>
      <c r="C19" s="45" t="s">
        <v>164</v>
      </c>
      <c r="D19" s="112"/>
    </row>
    <row r="20" spans="1:4" ht="15">
      <c r="A20" s="134"/>
      <c r="B20" s="22" t="s">
        <v>199</v>
      </c>
      <c r="C20" s="45" t="s">
        <v>13</v>
      </c>
      <c r="D20" s="112"/>
    </row>
    <row r="21" spans="1:4" ht="15">
      <c r="A21" s="134"/>
      <c r="B21" s="22" t="s">
        <v>165</v>
      </c>
      <c r="C21" s="71" t="s">
        <v>166</v>
      </c>
      <c r="D21" s="112"/>
    </row>
    <row r="22" spans="1:4" ht="15">
      <c r="A22" s="134"/>
      <c r="B22" s="22" t="s">
        <v>167</v>
      </c>
      <c r="C22" s="71" t="s">
        <v>168</v>
      </c>
      <c r="D22" s="112"/>
    </row>
    <row r="23" spans="1:4" ht="15">
      <c r="A23" s="134"/>
      <c r="B23" s="5" t="s">
        <v>169</v>
      </c>
      <c r="C23" s="71" t="s">
        <v>170</v>
      </c>
      <c r="D23" s="112"/>
    </row>
    <row r="24" spans="1:4" ht="15">
      <c r="A24" s="134"/>
      <c r="B24" s="5" t="s">
        <v>171</v>
      </c>
      <c r="C24" s="71" t="s">
        <v>172</v>
      </c>
      <c r="D24" s="112"/>
    </row>
    <row r="25" spans="1:4" ht="15">
      <c r="A25" s="134"/>
      <c r="B25" s="5" t="s">
        <v>173</v>
      </c>
      <c r="C25" s="71" t="s">
        <v>174</v>
      </c>
      <c r="D25" s="112"/>
    </row>
    <row r="26" spans="1:4" ht="15">
      <c r="A26" s="134"/>
      <c r="B26" s="5" t="s">
        <v>96</v>
      </c>
      <c r="C26" s="71" t="s">
        <v>175</v>
      </c>
      <c r="D26" s="112"/>
    </row>
    <row r="27" spans="1:4" ht="15">
      <c r="A27" s="134"/>
      <c r="B27" s="5" t="s">
        <v>176</v>
      </c>
      <c r="C27" s="71" t="s">
        <v>177</v>
      </c>
      <c r="D27" s="112"/>
    </row>
    <row r="28" spans="1:4" ht="15">
      <c r="A28" s="134"/>
      <c r="B28" s="44" t="s">
        <v>178</v>
      </c>
      <c r="C28" s="67">
        <v>2</v>
      </c>
      <c r="D28" s="112"/>
    </row>
    <row r="29" spans="1:4" ht="15">
      <c r="A29" s="134"/>
      <c r="B29" s="5" t="s">
        <v>179</v>
      </c>
      <c r="C29" s="67" t="s">
        <v>180</v>
      </c>
      <c r="D29" s="112"/>
    </row>
    <row r="30" spans="1:4" ht="15">
      <c r="A30" s="134"/>
      <c r="B30" s="5" t="s">
        <v>181</v>
      </c>
      <c r="C30" s="67" t="s">
        <v>13</v>
      </c>
      <c r="D30" s="112"/>
    </row>
    <row r="31" spans="1:4" ht="15">
      <c r="A31" s="134"/>
      <c r="B31" s="5" t="s">
        <v>182</v>
      </c>
      <c r="C31" s="67" t="s">
        <v>13</v>
      </c>
      <c r="D31" s="112"/>
    </row>
    <row r="32" spans="1:4" ht="15">
      <c r="A32" s="134"/>
      <c r="B32" s="5" t="s">
        <v>144</v>
      </c>
      <c r="C32" s="67" t="s">
        <v>184</v>
      </c>
      <c r="D32" s="112"/>
    </row>
    <row r="33" spans="1:4" ht="15">
      <c r="A33" s="134"/>
      <c r="B33" s="5" t="s">
        <v>183</v>
      </c>
      <c r="C33" s="67" t="s">
        <v>13</v>
      </c>
      <c r="D33" s="112"/>
    </row>
    <row r="34" spans="1:4" ht="15">
      <c r="A34" s="134"/>
      <c r="B34" s="5" t="s">
        <v>187</v>
      </c>
      <c r="C34" s="67" t="s">
        <v>13</v>
      </c>
      <c r="D34" s="112"/>
    </row>
    <row r="35" spans="1:4" ht="15">
      <c r="A35" s="134"/>
      <c r="B35" s="5" t="s">
        <v>188</v>
      </c>
      <c r="C35" s="67" t="s">
        <v>13</v>
      </c>
      <c r="D35" s="112"/>
    </row>
    <row r="36" spans="1:4" ht="15">
      <c r="A36" s="134"/>
      <c r="B36" s="5" t="s">
        <v>189</v>
      </c>
      <c r="C36" s="67" t="s">
        <v>190</v>
      </c>
      <c r="D36" s="112"/>
    </row>
    <row r="37" spans="1:4" ht="15">
      <c r="A37" s="134"/>
      <c r="B37" s="44" t="s">
        <v>167</v>
      </c>
      <c r="C37" s="67" t="s">
        <v>191</v>
      </c>
      <c r="D37" s="112"/>
    </row>
    <row r="38" spans="1:4" ht="15">
      <c r="A38" s="134"/>
      <c r="B38" s="5" t="s">
        <v>200</v>
      </c>
      <c r="C38" s="67" t="s">
        <v>193</v>
      </c>
      <c r="D38" s="112"/>
    </row>
    <row r="39" spans="1:4" ht="15">
      <c r="A39" s="134"/>
      <c r="B39" s="5" t="s">
        <v>194</v>
      </c>
      <c r="C39" s="67" t="s">
        <v>195</v>
      </c>
      <c r="D39" s="112"/>
    </row>
    <row r="40" spans="1:4" ht="15">
      <c r="A40" s="134"/>
      <c r="B40" s="5" t="s">
        <v>196</v>
      </c>
      <c r="C40" s="67" t="s">
        <v>195</v>
      </c>
      <c r="D40" s="112"/>
    </row>
    <row r="41" spans="1:4" ht="15">
      <c r="A41" s="134"/>
      <c r="B41" s="5" t="s">
        <v>197</v>
      </c>
      <c r="C41" s="67" t="s">
        <v>198</v>
      </c>
      <c r="D41" s="112"/>
    </row>
    <row r="42" spans="1:4" ht="15">
      <c r="A42" s="6" t="s">
        <v>4</v>
      </c>
      <c r="B42" s="7"/>
      <c r="C42" s="7"/>
      <c r="D42" s="113">
        <v>0</v>
      </c>
    </row>
    <row r="44" ht="15">
      <c r="A44" s="65" t="s">
        <v>275</v>
      </c>
    </row>
  </sheetData>
  <sheetProtection algorithmName="SHA-512" hashValue="ZmVhMIrG0Rh1ZN3QkT5YylxdF9qXxJJeVNrIjFJcHn0OA4dLCNUhiB3oWLaAPQQ0BrpTpU0yZZV65bOBDHRDzA==" saltValue="y12CAHEV168qzDoSBZ5pGw==" spinCount="100000" sheet="1" objects="1" scenarios="1"/>
  <mergeCells count="1">
    <mergeCell ref="A5:A41"/>
  </mergeCells>
  <hyperlinks>
    <hyperlink ref="A44" location="Sumar!A1" display="zpět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2022-10-10T05:28:01Z</dcterms:created>
  <dcterms:modified xsi:type="dcterms:W3CDTF">2023-07-31T09:31:17Z</dcterms:modified>
  <cp:category/>
  <cp:version/>
  <cp:contentType/>
  <cp:contentStatus/>
</cp:coreProperties>
</file>