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47 ZD Úklid\Zadávací dokumentace\"/>
    </mc:Choice>
  </mc:AlternateContent>
  <xr:revisionPtr revIDLastSave="0" documentId="13_ncr:1_{DC73F6F3-2FA2-4F9F-BC38-3FDA01A0DA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Úklidové služby_cenová nabídka" sheetId="1" r:id="rId1"/>
    <sheet name="Přehled spotřeby materiálu" sheetId="2" r:id="rId2"/>
  </sheets>
  <definedNames>
    <definedName name="_xlnm._FilterDatabase" localSheetId="0" hidden="1">'Úklidové služby_cenová nabídka'!$B$13:$P$701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78" i="1" l="1"/>
  <c r="F731" i="1"/>
  <c r="O588" i="1"/>
  <c r="O592" i="1"/>
  <c r="O644" i="1"/>
  <c r="O643" i="1"/>
  <c r="O642" i="1"/>
  <c r="O631" i="1"/>
  <c r="O619" i="1"/>
  <c r="O607" i="1"/>
  <c r="O605" i="1"/>
  <c r="O390" i="1"/>
  <c r="O371" i="1"/>
  <c r="O157" i="1"/>
  <c r="O118" i="1"/>
  <c r="O62" i="1"/>
  <c r="O594" i="1"/>
  <c r="M701" i="1"/>
  <c r="N701" i="1"/>
  <c r="M652" i="1"/>
  <c r="N652" i="1"/>
  <c r="M637" i="1"/>
  <c r="N637" i="1"/>
  <c r="M627" i="1"/>
  <c r="N627" i="1"/>
  <c r="M599" i="1"/>
  <c r="N599" i="1"/>
  <c r="M583" i="1"/>
  <c r="N583" i="1"/>
  <c r="M569" i="1"/>
  <c r="N569" i="1"/>
  <c r="M538" i="1"/>
  <c r="N538" i="1"/>
  <c r="M507" i="1"/>
  <c r="N507" i="1"/>
  <c r="M481" i="1"/>
  <c r="N481" i="1"/>
  <c r="M452" i="1"/>
  <c r="N452" i="1"/>
  <c r="M425" i="1"/>
  <c r="N425" i="1"/>
  <c r="M398" i="1"/>
  <c r="N398" i="1"/>
  <c r="M378" i="1"/>
  <c r="N378" i="1"/>
  <c r="M356" i="1"/>
  <c r="N356" i="1"/>
  <c r="M316" i="1"/>
  <c r="N316" i="1"/>
  <c r="M251" i="1"/>
  <c r="N251" i="1"/>
  <c r="M185" i="1"/>
  <c r="N185" i="1"/>
  <c r="M131" i="1"/>
  <c r="N131" i="1"/>
  <c r="M74" i="1"/>
  <c r="N74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657" i="1"/>
  <c r="O645" i="1"/>
  <c r="O646" i="1"/>
  <c r="O647" i="1"/>
  <c r="O648" i="1"/>
  <c r="O649" i="1"/>
  <c r="O650" i="1"/>
  <c r="O651" i="1"/>
  <c r="O641" i="1"/>
  <c r="O636" i="1"/>
  <c r="O632" i="1"/>
  <c r="O622" i="1"/>
  <c r="O604" i="1"/>
  <c r="O606" i="1"/>
  <c r="O608" i="1"/>
  <c r="O609" i="1"/>
  <c r="O610" i="1"/>
  <c r="O611" i="1"/>
  <c r="O612" i="1"/>
  <c r="O613" i="1"/>
  <c r="O614" i="1"/>
  <c r="O615" i="1"/>
  <c r="O616" i="1"/>
  <c r="O617" i="1"/>
  <c r="O618" i="1"/>
  <c r="O620" i="1"/>
  <c r="O621" i="1"/>
  <c r="O603" i="1"/>
  <c r="O589" i="1"/>
  <c r="O590" i="1"/>
  <c r="O591" i="1"/>
  <c r="O593" i="1"/>
  <c r="O587" i="1"/>
  <c r="O575" i="1"/>
  <c r="O576" i="1"/>
  <c r="O577" i="1"/>
  <c r="O578" i="1"/>
  <c r="O579" i="1"/>
  <c r="O580" i="1"/>
  <c r="O581" i="1"/>
  <c r="O582" i="1"/>
  <c r="O574" i="1"/>
  <c r="O561" i="1"/>
  <c r="O562" i="1"/>
  <c r="O563" i="1"/>
  <c r="O564" i="1"/>
  <c r="O565" i="1"/>
  <c r="O566" i="1"/>
  <c r="O567" i="1"/>
  <c r="O568" i="1"/>
  <c r="O560" i="1"/>
  <c r="O557" i="1"/>
  <c r="O550" i="1"/>
  <c r="O551" i="1"/>
  <c r="O552" i="1"/>
  <c r="O553" i="1"/>
  <c r="O554" i="1"/>
  <c r="O555" i="1"/>
  <c r="O556" i="1"/>
  <c r="O549" i="1"/>
  <c r="O544" i="1"/>
  <c r="O543" i="1"/>
  <c r="O542" i="1"/>
  <c r="O529" i="1"/>
  <c r="O530" i="1"/>
  <c r="O531" i="1"/>
  <c r="O532" i="1"/>
  <c r="O533" i="1"/>
  <c r="O534" i="1"/>
  <c r="O535" i="1"/>
  <c r="O536" i="1"/>
  <c r="O537" i="1"/>
  <c r="O528" i="1"/>
  <c r="O525" i="1"/>
  <c r="O518" i="1"/>
  <c r="O519" i="1"/>
  <c r="O520" i="1"/>
  <c r="O521" i="1"/>
  <c r="O522" i="1"/>
  <c r="O523" i="1"/>
  <c r="O524" i="1"/>
  <c r="O517" i="1"/>
  <c r="O512" i="1"/>
  <c r="O511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492" i="1"/>
  <c r="O487" i="1"/>
  <c r="O486" i="1"/>
  <c r="O485" i="1"/>
  <c r="O473" i="1"/>
  <c r="O474" i="1"/>
  <c r="O475" i="1"/>
  <c r="O476" i="1"/>
  <c r="O477" i="1"/>
  <c r="O478" i="1"/>
  <c r="O479" i="1"/>
  <c r="O480" i="1"/>
  <c r="O472" i="1"/>
  <c r="O469" i="1"/>
  <c r="O463" i="1"/>
  <c r="O464" i="1"/>
  <c r="O465" i="1"/>
  <c r="O466" i="1"/>
  <c r="O467" i="1"/>
  <c r="O468" i="1"/>
  <c r="O462" i="1"/>
  <c r="O457" i="1"/>
  <c r="O456" i="1"/>
  <c r="O447" i="1"/>
  <c r="O448" i="1"/>
  <c r="O449" i="1"/>
  <c r="O450" i="1"/>
  <c r="O451" i="1"/>
  <c r="O446" i="1"/>
  <c r="O443" i="1"/>
  <c r="O437" i="1"/>
  <c r="O438" i="1"/>
  <c r="O439" i="1"/>
  <c r="O440" i="1"/>
  <c r="O441" i="1"/>
  <c r="O442" i="1"/>
  <c r="O436" i="1"/>
  <c r="O431" i="1"/>
  <c r="O430" i="1"/>
  <c r="O429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08" i="1"/>
  <c r="O403" i="1"/>
  <c r="O402" i="1"/>
  <c r="O391" i="1"/>
  <c r="O392" i="1"/>
  <c r="O393" i="1"/>
  <c r="O394" i="1"/>
  <c r="O395" i="1"/>
  <c r="O396" i="1"/>
  <c r="O397" i="1"/>
  <c r="O389" i="1"/>
  <c r="O384" i="1"/>
  <c r="O383" i="1"/>
  <c r="O382" i="1"/>
  <c r="O369" i="1"/>
  <c r="O370" i="1"/>
  <c r="O372" i="1"/>
  <c r="O373" i="1"/>
  <c r="O374" i="1"/>
  <c r="O375" i="1"/>
  <c r="O376" i="1"/>
  <c r="O377" i="1"/>
  <c r="O368" i="1"/>
  <c r="O363" i="1"/>
  <c r="O361" i="1"/>
  <c r="O362" i="1"/>
  <c r="O360" i="1"/>
  <c r="O351" i="1"/>
  <c r="O352" i="1"/>
  <c r="O353" i="1"/>
  <c r="O354" i="1"/>
  <c r="O355" i="1"/>
  <c r="O350" i="1"/>
  <c r="O345" i="1"/>
  <c r="O341" i="1"/>
  <c r="O338" i="1"/>
  <c r="O339" i="1"/>
  <c r="O340" i="1"/>
  <c r="O337" i="1"/>
  <c r="O332" i="1"/>
  <c r="O322" i="1"/>
  <c r="O323" i="1"/>
  <c r="O324" i="1"/>
  <c r="O325" i="1"/>
  <c r="O326" i="1"/>
  <c r="O327" i="1"/>
  <c r="O328" i="1"/>
  <c r="O329" i="1"/>
  <c r="O330" i="1"/>
  <c r="O331" i="1"/>
  <c r="O321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292" i="1"/>
  <c r="O289" i="1"/>
  <c r="O288" i="1"/>
  <c r="O287" i="1"/>
  <c r="O284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60" i="1"/>
  <c r="O255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27" i="1"/>
  <c r="O224" i="1"/>
  <c r="O223" i="1"/>
  <c r="O222" i="1"/>
  <c r="O219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196" i="1"/>
  <c r="O191" i="1"/>
  <c r="O190" i="1"/>
  <c r="O189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67" i="1"/>
  <c r="O163" i="1"/>
  <c r="O162" i="1"/>
  <c r="O161" i="1"/>
  <c r="O158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40" i="1"/>
  <c r="O135" i="1"/>
  <c r="O116" i="1"/>
  <c r="O117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15" i="1"/>
  <c r="O112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85" i="1"/>
  <c r="O80" i="1"/>
  <c r="O79" i="1"/>
  <c r="O61" i="1"/>
  <c r="O63" i="1"/>
  <c r="O64" i="1"/>
  <c r="O65" i="1"/>
  <c r="O66" i="1"/>
  <c r="O67" i="1"/>
  <c r="O68" i="1"/>
  <c r="O69" i="1"/>
  <c r="O70" i="1"/>
  <c r="O71" i="1"/>
  <c r="O72" i="1"/>
  <c r="O73" i="1"/>
  <c r="O60" i="1"/>
  <c r="O56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40" i="1"/>
  <c r="O35" i="1"/>
  <c r="O17" i="1"/>
  <c r="O16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18" i="1"/>
  <c r="O36" i="1"/>
  <c r="O37" i="1"/>
  <c r="O38" i="1"/>
  <c r="O39" i="1"/>
  <c r="M653" i="1" l="1"/>
  <c r="M317" i="1"/>
  <c r="M570" i="1"/>
  <c r="N317" i="1"/>
  <c r="N653" i="1"/>
  <c r="N570" i="1"/>
  <c r="F718" i="1"/>
  <c r="F719" i="1" l="1"/>
  <c r="F712" i="1"/>
  <c r="F711" i="1"/>
  <c r="L701" i="1"/>
  <c r="L652" i="1"/>
  <c r="L637" i="1"/>
  <c r="O635" i="1"/>
  <c r="O634" i="1"/>
  <c r="O633" i="1"/>
  <c r="L627" i="1"/>
  <c r="O626" i="1"/>
  <c r="O625" i="1"/>
  <c r="O624" i="1"/>
  <c r="O623" i="1"/>
  <c r="L599" i="1"/>
  <c r="F708" i="1"/>
  <c r="F709" i="1"/>
  <c r="O637" i="1" l="1"/>
  <c r="O652" i="1"/>
  <c r="O627" i="1"/>
  <c r="O701" i="1"/>
  <c r="O599" i="1"/>
  <c r="L653" i="1"/>
  <c r="O653" i="1" l="1"/>
  <c r="L507" i="1" l="1"/>
  <c r="L316" i="1"/>
  <c r="L251" i="1"/>
  <c r="L185" i="1"/>
  <c r="L74" i="1"/>
  <c r="L131" i="1"/>
  <c r="O527" i="1" l="1"/>
  <c r="O526" i="1"/>
  <c r="F715" i="1"/>
  <c r="L378" i="1"/>
  <c r="F717" i="1" l="1"/>
  <c r="F710" i="1"/>
  <c r="L583" i="1"/>
  <c r="O583" i="1" l="1"/>
  <c r="F716" i="1" l="1"/>
  <c r="O57" i="1" l="1"/>
  <c r="O58" i="1"/>
  <c r="O59" i="1"/>
  <c r="O81" i="1"/>
  <c r="O82" i="1"/>
  <c r="O83" i="1"/>
  <c r="O84" i="1"/>
  <c r="O113" i="1"/>
  <c r="O114" i="1"/>
  <c r="O136" i="1"/>
  <c r="O137" i="1"/>
  <c r="O138" i="1"/>
  <c r="O139" i="1"/>
  <c r="O159" i="1"/>
  <c r="O160" i="1"/>
  <c r="O164" i="1"/>
  <c r="O165" i="1"/>
  <c r="O166" i="1"/>
  <c r="O192" i="1"/>
  <c r="O193" i="1"/>
  <c r="O194" i="1"/>
  <c r="O195" i="1"/>
  <c r="O220" i="1"/>
  <c r="O221" i="1"/>
  <c r="O225" i="1"/>
  <c r="O226" i="1"/>
  <c r="O256" i="1"/>
  <c r="O257" i="1"/>
  <c r="O258" i="1"/>
  <c r="O259" i="1"/>
  <c r="O285" i="1"/>
  <c r="O286" i="1"/>
  <c r="O290" i="1"/>
  <c r="O291" i="1"/>
  <c r="O333" i="1"/>
  <c r="O334" i="1"/>
  <c r="O335" i="1"/>
  <c r="O336" i="1"/>
  <c r="O342" i="1"/>
  <c r="O343" i="1"/>
  <c r="O344" i="1"/>
  <c r="O346" i="1"/>
  <c r="O347" i="1"/>
  <c r="O348" i="1"/>
  <c r="O349" i="1"/>
  <c r="O364" i="1"/>
  <c r="O365" i="1"/>
  <c r="O366" i="1"/>
  <c r="O367" i="1"/>
  <c r="O385" i="1"/>
  <c r="O386" i="1"/>
  <c r="O387" i="1"/>
  <c r="O388" i="1"/>
  <c r="O404" i="1"/>
  <c r="O405" i="1"/>
  <c r="O406" i="1"/>
  <c r="O407" i="1"/>
  <c r="O432" i="1"/>
  <c r="O433" i="1"/>
  <c r="O434" i="1"/>
  <c r="O435" i="1"/>
  <c r="O444" i="1"/>
  <c r="O445" i="1"/>
  <c r="O458" i="1"/>
  <c r="O459" i="1"/>
  <c r="O460" i="1"/>
  <c r="O461" i="1"/>
  <c r="O470" i="1"/>
  <c r="O471" i="1"/>
  <c r="O488" i="1"/>
  <c r="O489" i="1"/>
  <c r="O490" i="1"/>
  <c r="O491" i="1"/>
  <c r="O513" i="1"/>
  <c r="O514" i="1"/>
  <c r="O515" i="1"/>
  <c r="O516" i="1"/>
  <c r="O545" i="1"/>
  <c r="O546" i="1"/>
  <c r="O547" i="1"/>
  <c r="O548" i="1"/>
  <c r="O558" i="1"/>
  <c r="O559" i="1"/>
  <c r="F721" i="1"/>
  <c r="L569" i="1"/>
  <c r="L538" i="1"/>
  <c r="L481" i="1"/>
  <c r="L452" i="1"/>
  <c r="L425" i="1"/>
  <c r="L398" i="1"/>
  <c r="L356" i="1"/>
  <c r="O316" i="1" l="1"/>
  <c r="O251" i="1"/>
  <c r="O131" i="1"/>
  <c r="O185" i="1"/>
  <c r="O74" i="1"/>
  <c r="L317" i="1"/>
  <c r="F713" i="1"/>
  <c r="L570" i="1"/>
  <c r="O452" i="1"/>
  <c r="O538" i="1"/>
  <c r="O378" i="1"/>
  <c r="O481" i="1"/>
  <c r="O425" i="1"/>
  <c r="O507" i="1"/>
  <c r="O569" i="1"/>
  <c r="O356" i="1"/>
  <c r="O398" i="1"/>
  <c r="O317" i="1" l="1"/>
  <c r="F728" i="1" s="1"/>
  <c r="O570" i="1"/>
  <c r="F733" i="1" l="1"/>
  <c r="F734" i="1" l="1"/>
  <c r="F735" i="1" s="1"/>
</calcChain>
</file>

<file path=xl/sharedStrings.xml><?xml version="1.0" encoding="utf-8"?>
<sst xmlns="http://schemas.openxmlformats.org/spreadsheetml/2006/main" count="3047" uniqueCount="384">
  <si>
    <t>Lokalita</t>
  </si>
  <si>
    <t>Číslo místnosti</t>
  </si>
  <si>
    <t>Oddělení</t>
  </si>
  <si>
    <t>Účel / užívání místnosti</t>
  </si>
  <si>
    <t>Povrch</t>
  </si>
  <si>
    <t>Cena/měs. bez DPH</t>
  </si>
  <si>
    <t>Farmaceutická fakulta UK v Hradci Králové - budova Sever</t>
  </si>
  <si>
    <t>RIL</t>
  </si>
  <si>
    <t>LABORATOŘ</t>
  </si>
  <si>
    <t>PVC</t>
  </si>
  <si>
    <t>SKLAD RA</t>
  </si>
  <si>
    <t>DENNÍ MÍSTNOST</t>
  </si>
  <si>
    <t xml:space="preserve">KANCELÁŘ </t>
  </si>
  <si>
    <t>KANCELÁŘ</t>
  </si>
  <si>
    <t>UMÝVÁRNA SKLA</t>
  </si>
  <si>
    <t>WC + UMÝVÁRNA</t>
  </si>
  <si>
    <t>DLAŽBA</t>
  </si>
  <si>
    <t>CHODBA ZADNÍ</t>
  </si>
  <si>
    <t>SCHODIŠTĚ RIL + CHODBA</t>
  </si>
  <si>
    <t>WC Ž + M</t>
  </si>
  <si>
    <t>CHODBA U VÝTAHU</t>
  </si>
  <si>
    <t>SCHODIŠTĚ + CHODBA</t>
  </si>
  <si>
    <t>CHODBA</t>
  </si>
  <si>
    <t xml:space="preserve">SKLAD </t>
  </si>
  <si>
    <t>KOBEREC</t>
  </si>
  <si>
    <t>ZASEDACÍ MÍSTNOST</t>
  </si>
  <si>
    <t>PŘÍPRAVNA</t>
  </si>
  <si>
    <t>DLAŽBA + PVC</t>
  </si>
  <si>
    <t>POSLUCHÁRNA A</t>
  </si>
  <si>
    <t>WC M + Ž</t>
  </si>
  <si>
    <t>120-KAOCH</t>
  </si>
  <si>
    <t xml:space="preserve">LABORATOŘ </t>
  </si>
  <si>
    <t>SKLAD</t>
  </si>
  <si>
    <t>170-KFT</t>
  </si>
  <si>
    <t>WC</t>
  </si>
  <si>
    <t>KNIHOVNA</t>
  </si>
  <si>
    <t>VÁHOVNA</t>
  </si>
  <si>
    <t>LABORATOŘ + KANCELÁŘ</t>
  </si>
  <si>
    <t>190-KFKL</t>
  </si>
  <si>
    <t xml:space="preserve">PŘÍPRAVNA </t>
  </si>
  <si>
    <t>SEMINÁRNÍ MÍSTNOST</t>
  </si>
  <si>
    <t>AUTOKLÁVOVNA</t>
  </si>
  <si>
    <t>POČÍTAČOVÁ UČEBNA</t>
  </si>
  <si>
    <t>160-KBV</t>
  </si>
  <si>
    <t>2305 + 2306</t>
  </si>
  <si>
    <t>2312 + 2314</t>
  </si>
  <si>
    <t>110-KFCH</t>
  </si>
  <si>
    <t>2360 + 2361</t>
  </si>
  <si>
    <t>PODATELNA</t>
  </si>
  <si>
    <t xml:space="preserve">CHODBA </t>
  </si>
  <si>
    <t>2406 + 2407</t>
  </si>
  <si>
    <t>Farmaceutická fakulta UK v Hradci Králové - budova Jih</t>
  </si>
  <si>
    <t>CHODBA U VSTUPU</t>
  </si>
  <si>
    <t>ŠATNA</t>
  </si>
  <si>
    <t>SCHODIŠTĚ + HALA</t>
  </si>
  <si>
    <t>VESTIBUL</t>
  </si>
  <si>
    <t>RECEPCE</t>
  </si>
  <si>
    <t>SCHODIŠTĚ PŘED POSLUCHÁRNOU</t>
  </si>
  <si>
    <t>CIT</t>
  </si>
  <si>
    <t>SVKI</t>
  </si>
  <si>
    <t>221-B</t>
  </si>
  <si>
    <t>DĚKANÁT</t>
  </si>
  <si>
    <t>KACH</t>
  </si>
  <si>
    <t>KUCHYŇKA</t>
  </si>
  <si>
    <t>UMÝVÁRNA + WC</t>
  </si>
  <si>
    <t>KFG</t>
  </si>
  <si>
    <t>629 + 630</t>
  </si>
  <si>
    <t>720-A</t>
  </si>
  <si>
    <t>720-B</t>
  </si>
  <si>
    <t>KBE</t>
  </si>
  <si>
    <t>ŠATNA + WC</t>
  </si>
  <si>
    <t>KSKF</t>
  </si>
  <si>
    <t>Typ</t>
  </si>
  <si>
    <t>REŽIM P</t>
  </si>
  <si>
    <t>ano</t>
  </si>
  <si>
    <t xml:space="preserve">SCHODIŠTĚ + CHODBA </t>
  </si>
  <si>
    <t>VÝTAH 4</t>
  </si>
  <si>
    <t>VÝTAH 5</t>
  </si>
  <si>
    <t>WC Ž+M</t>
  </si>
  <si>
    <t>WC pisoáry - 1ks</t>
  </si>
  <si>
    <t>WC mísy - 3ks + 1ks výlevek</t>
  </si>
  <si>
    <t>WC mýdelník - 3ks</t>
  </si>
  <si>
    <t>WC držák toal.pap. 3ks</t>
  </si>
  <si>
    <t>WC - ŽENY</t>
  </si>
  <si>
    <t>WC mýdelník - 2ks</t>
  </si>
  <si>
    <t>WC držák toal. pap. - 3ks</t>
  </si>
  <si>
    <t>WC - MUŽI</t>
  </si>
  <si>
    <t xml:space="preserve">WC mísy - 3ks </t>
  </si>
  <si>
    <t>WC pisoár - 2ks</t>
  </si>
  <si>
    <t>KORIDOR</t>
  </si>
  <si>
    <t>VÝTAH 3</t>
  </si>
  <si>
    <t>VÝTAH 1</t>
  </si>
  <si>
    <t>VÝTAH 2</t>
  </si>
  <si>
    <t>WC mísy - 6ks + 1ks výlevek</t>
  </si>
  <si>
    <t>WC mýdelník - 5ks</t>
  </si>
  <si>
    <t>WC držák toal. pap - 6ks</t>
  </si>
  <si>
    <t>POSLUCHÁRNA B</t>
  </si>
  <si>
    <t>WC mísy 6 + 1ks výlevek</t>
  </si>
  <si>
    <t>WC držák toal. pap. - 6ks</t>
  </si>
  <si>
    <t>WC mýdelník - 1ks</t>
  </si>
  <si>
    <t>WC umyvadlo - 1ks</t>
  </si>
  <si>
    <t>WC umyvadlo - 5ks</t>
  </si>
  <si>
    <t>WC mísy - 1ks + 1ks umyvadla</t>
  </si>
  <si>
    <t>WC držák toal. pap. - 1ks</t>
  </si>
  <si>
    <t>WC umyvadla - 5ks</t>
  </si>
  <si>
    <t>WC mísy 1ks + 1s umyvadla</t>
  </si>
  <si>
    <t>WC držák toal. pap - 1ks</t>
  </si>
  <si>
    <t>WC umyvadla - 1ks</t>
  </si>
  <si>
    <t>WC mísy - 2ks + 1ks umyvadla</t>
  </si>
  <si>
    <t>WC mísy -  + 1ks umyvadla</t>
  </si>
  <si>
    <t>WC umyvadla - 3ks</t>
  </si>
  <si>
    <t>WC umyvadla - 2ks</t>
  </si>
  <si>
    <t>WC mísy - 1ks</t>
  </si>
  <si>
    <t>WC mísy - 1ks + 1ks výlevek</t>
  </si>
  <si>
    <t xml:space="preserve">REŽIM P:
Prázdninový režim </t>
  </si>
  <si>
    <t>WC pisoáry - 3ks</t>
  </si>
  <si>
    <t>WC držák toal.pap. - 6ks</t>
  </si>
  <si>
    <t>WC držák toal.pap. - 1ks</t>
  </si>
  <si>
    <t>-</t>
  </si>
  <si>
    <t>ne</t>
  </si>
  <si>
    <t>Počet košů
(ks)</t>
  </si>
  <si>
    <t>Cena/rok bez DPH
(Kč)</t>
  </si>
  <si>
    <t>Celková plocha oken včetně rámů (oboustranné mytí):</t>
  </si>
  <si>
    <t>Celková prosklená plocha - venkovní mytí (výškové práce):</t>
  </si>
  <si>
    <t xml:space="preserve">WC mísy - 2ks </t>
  </si>
  <si>
    <t>WC držák toal.pap. - 2ks</t>
  </si>
  <si>
    <t>Typ místnosti</t>
  </si>
  <si>
    <t>KUFRÁRNA</t>
  </si>
  <si>
    <t>Cena bez DPH za denní servis za 1 hodinu:</t>
  </si>
  <si>
    <t>ZVLÁŠTNÍ REŽIM - osoba provádějící úklid musí být proškolena odpovědným pracovníkem objednavatele!</t>
  </si>
  <si>
    <t>101a</t>
  </si>
  <si>
    <t>101c</t>
  </si>
  <si>
    <t>101d</t>
  </si>
  <si>
    <t>221-A</t>
  </si>
  <si>
    <t>521a</t>
  </si>
  <si>
    <t>623 + 623a</t>
  </si>
  <si>
    <t>621a</t>
  </si>
  <si>
    <t>STUDENTSKÁ MÍSTNOST</t>
  </si>
  <si>
    <t>201a</t>
  </si>
  <si>
    <t>201b</t>
  </si>
  <si>
    <t>2055a</t>
  </si>
  <si>
    <t>2101a</t>
  </si>
  <si>
    <t>2213a</t>
  </si>
  <si>
    <t>2201a</t>
  </si>
  <si>
    <t>2301a</t>
  </si>
  <si>
    <t>2343a</t>
  </si>
  <si>
    <t>2343b</t>
  </si>
  <si>
    <t>KBLV+KFLT</t>
  </si>
  <si>
    <t>KFCHKL</t>
  </si>
  <si>
    <t>KFLT+KBV</t>
  </si>
  <si>
    <t>KFLT</t>
  </si>
  <si>
    <t>KFLT+KBLV</t>
  </si>
  <si>
    <t>KBV</t>
  </si>
  <si>
    <t>2401a</t>
  </si>
  <si>
    <t>2459a</t>
  </si>
  <si>
    <t>Poznámka</t>
  </si>
  <si>
    <t>ve sterilním boxu vytírat čistou vodou</t>
  </si>
  <si>
    <t>vytírat čistou vodou</t>
  </si>
  <si>
    <t>vytírat čistou vodou s dezinfekcí</t>
  </si>
  <si>
    <t>2316A</t>
  </si>
  <si>
    <t>2316B</t>
  </si>
  <si>
    <t>SB přízemí</t>
  </si>
  <si>
    <t>SB 1. patro</t>
  </si>
  <si>
    <t>SB 2. patro</t>
  </si>
  <si>
    <t>SB 3. patro</t>
  </si>
  <si>
    <t>SB 4. patro</t>
  </si>
  <si>
    <t>JB 1. patro</t>
  </si>
  <si>
    <t>JB 2. patro</t>
  </si>
  <si>
    <t>JB 3. patro</t>
  </si>
  <si>
    <t>JB 4. patro</t>
  </si>
  <si>
    <t>JB 5. patro</t>
  </si>
  <si>
    <t>JB 6. patro</t>
  </si>
  <si>
    <t>JB 7. patro</t>
  </si>
  <si>
    <t>JB 8. patro</t>
  </si>
  <si>
    <t>419a</t>
  </si>
  <si>
    <t>419b</t>
  </si>
  <si>
    <t>MARMOLEUM</t>
  </si>
  <si>
    <t>1 x ročně marmoleum napustit olejem</t>
  </si>
  <si>
    <t>1 x ročně marmoleum napustit olejem, nerezové dřezy mytí vždy po praktiku</t>
  </si>
  <si>
    <t>ZÁDVEŘÍ</t>
  </si>
  <si>
    <t>Prostředek, pomůcka</t>
  </si>
  <si>
    <t>Počet ks/rok</t>
  </si>
  <si>
    <t>Mikroutěrka</t>
  </si>
  <si>
    <t>WC čistič</t>
  </si>
  <si>
    <t>Tekuté mýdlo s pumpičkou 300 ml</t>
  </si>
  <si>
    <t>Tekuté mýdlo s pumpičkou 1 l</t>
  </si>
  <si>
    <t>Mýdlo kostka 100 g</t>
  </si>
  <si>
    <t>Mýdlo 5 l</t>
  </si>
  <si>
    <t>Prostředek na vodní kámen</t>
  </si>
  <si>
    <t>Savo original</t>
  </si>
  <si>
    <t>Sapon na podlahu</t>
  </si>
  <si>
    <t>Ubrousek vlhčený na nábytek</t>
  </si>
  <si>
    <t>Cif 500 ml</t>
  </si>
  <si>
    <t>Cif 250 ml</t>
  </si>
  <si>
    <t>WC spray vůně</t>
  </si>
  <si>
    <t>Papírová utěrka (role)</t>
  </si>
  <si>
    <t>Ručník do ,,Z,,</t>
  </si>
  <si>
    <t>Leštěnka na nábytek</t>
  </si>
  <si>
    <t>Houbičky na úklid</t>
  </si>
  <si>
    <t xml:space="preserve">Jar 1 l </t>
  </si>
  <si>
    <t>Jar 0,5 l</t>
  </si>
  <si>
    <t>Hadr na podlahu</t>
  </si>
  <si>
    <t>Pronto na prach</t>
  </si>
  <si>
    <t>Čistič oken</t>
  </si>
  <si>
    <t>Clin na sklo</t>
  </si>
  <si>
    <t>Fixinela</t>
  </si>
  <si>
    <t>Lopatka a smetáček</t>
  </si>
  <si>
    <t>Smeták uklidový</t>
  </si>
  <si>
    <t xml:space="preserve">WC štětka </t>
  </si>
  <si>
    <t>Úklidové rukavice</t>
  </si>
  <si>
    <t>DPH 21%</t>
  </si>
  <si>
    <t>Celková plocha horizontálních žaluzií (vnitřní a vnější strana):</t>
  </si>
  <si>
    <t>Cif spray tekutý</t>
  </si>
  <si>
    <t>WC papír malá rolička lux-2vrstvý ks</t>
  </si>
  <si>
    <t>WC papír 2vrstvý JUMBO 200, 100%  ks</t>
  </si>
  <si>
    <t>Pytle do košů velké na tříděný odpad</t>
  </si>
  <si>
    <t>IPTO</t>
  </si>
  <si>
    <t>WC IMOBILNÍ</t>
  </si>
  <si>
    <t>Fafík</t>
  </si>
  <si>
    <t xml:space="preserve"> </t>
  </si>
  <si>
    <t>121A</t>
  </si>
  <si>
    <t>LOŽNICE</t>
  </si>
  <si>
    <t>DĚTSKÁ HERNA</t>
  </si>
  <si>
    <t>WC - SPRCHA</t>
  </si>
  <si>
    <t>JÍDELNA S KUCH. LINKOU</t>
  </si>
  <si>
    <t>WC DĚTI</t>
  </si>
  <si>
    <t>Dodavatel:</t>
  </si>
  <si>
    <r>
      <t>Plocha
(m</t>
    </r>
    <r>
      <rPr>
        <b/>
        <vertAlign val="superscript"/>
        <sz val="10"/>
        <color indexed="8"/>
        <rFont val="Times New Roman"/>
        <family val="1"/>
        <charset val="238"/>
      </rPr>
      <t>2</t>
    </r>
    <r>
      <rPr>
        <b/>
        <sz val="10"/>
        <color indexed="8"/>
        <rFont val="Times New Roman"/>
        <family val="1"/>
        <charset val="238"/>
      </rPr>
      <t>)</t>
    </r>
  </si>
  <si>
    <r>
      <t>Plocha obkladová
(m</t>
    </r>
    <r>
      <rPr>
        <b/>
        <vertAlign val="superscript"/>
        <sz val="10"/>
        <color indexed="8"/>
        <rFont val="Times New Roman"/>
        <family val="1"/>
        <charset val="238"/>
      </rPr>
      <t>2</t>
    </r>
    <r>
      <rPr>
        <b/>
        <sz val="10"/>
        <color indexed="8"/>
        <rFont val="Times New Roman"/>
        <family val="1"/>
        <charset val="238"/>
      </rPr>
      <t>)</t>
    </r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</si>
  <si>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</si>
  <si>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</si>
  <si>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Instrukce zadavatele:</t>
  </si>
  <si>
    <t>Celkem budova Sever přízemí</t>
  </si>
  <si>
    <t>Celkem budova Sever 1. patro</t>
  </si>
  <si>
    <t>Celkem budova Sever 2. patro</t>
  </si>
  <si>
    <t>Celkem budova Sever 3. patro</t>
  </si>
  <si>
    <t>Celkem budova Sever 4. patro</t>
  </si>
  <si>
    <t>Celkem budova Sever</t>
  </si>
  <si>
    <t>Celkem budova Jih 1. patro</t>
  </si>
  <si>
    <t>Celkem budova Jih 0. patro</t>
  </si>
  <si>
    <t>JB 0. patro</t>
  </si>
  <si>
    <t>Celkem budova Jih 2. patro</t>
  </si>
  <si>
    <t>Celkem budova Jih 3. patro</t>
  </si>
  <si>
    <t>Celkem budova Jih 4. patro</t>
  </si>
  <si>
    <t>Celkem budova Jih 5. patro</t>
  </si>
  <si>
    <t>Celkem budova Jih 6. patro</t>
  </si>
  <si>
    <t>Celkem budova Jih 7. patro</t>
  </si>
  <si>
    <t>Celkem budova Jih 8. patro</t>
  </si>
  <si>
    <t>Celkem budova Jih</t>
  </si>
  <si>
    <t>Farmaceutická fakulta UK v Hradci Králové - Dětská skupina Fafík</t>
  </si>
  <si>
    <t>Celkem Dětská skupina Fafík</t>
  </si>
  <si>
    <t>Celková plocha uklízených místností (budova Jih):</t>
  </si>
  <si>
    <t>Celková plocha uklízených místností (budova Sever):</t>
  </si>
  <si>
    <r>
      <t>m</t>
    </r>
    <r>
      <rPr>
        <b/>
        <vertAlign val="superscript"/>
        <sz val="10"/>
        <color theme="1"/>
        <rFont val="Times New Roman"/>
        <family val="1"/>
        <charset val="238"/>
      </rPr>
      <t>2</t>
    </r>
  </si>
  <si>
    <t>Celková obkladová plocha uklízených místností (budova Sever):</t>
  </si>
  <si>
    <t>Celková obkladová plocha uklízených místností (budova Jih):</t>
  </si>
  <si>
    <t>Celková obkladová plocha uklízených místností (Dětská skupina Fafík):</t>
  </si>
  <si>
    <t>Celková plocha uklízených místností (Dětská skupina Fafík):</t>
  </si>
  <si>
    <t>doplní dodavatel</t>
  </si>
  <si>
    <t>Spotřeba mikrotenových sáčků do košů je závislá na počtu košů uvedených v listu "Úklidové služby_cenová nabídka" ve sloupci I.</t>
  </si>
  <si>
    <t>122A</t>
  </si>
  <si>
    <t>Závěs do WC (Bref)</t>
  </si>
  <si>
    <t>327A + 327B</t>
  </si>
  <si>
    <t>Farmaceutická fakulta UK v Hradci Králové - budova Zámostí</t>
  </si>
  <si>
    <t>Z1 přízemí</t>
  </si>
  <si>
    <t>KTV</t>
  </si>
  <si>
    <t>TĚLOCVIČNA</t>
  </si>
  <si>
    <t>105.1</t>
  </si>
  <si>
    <t>Celkem budova Zámostí 1 - přízemí</t>
  </si>
  <si>
    <t>Z1 1. patro</t>
  </si>
  <si>
    <t>OOJP+KTV</t>
  </si>
  <si>
    <t>201.1</t>
  </si>
  <si>
    <t>202.1</t>
  </si>
  <si>
    <t>OOJP</t>
  </si>
  <si>
    <t>UČEBNA</t>
  </si>
  <si>
    <t>202.2</t>
  </si>
  <si>
    <t xml:space="preserve">UMÝVÁRNA </t>
  </si>
  <si>
    <t>KTV+OOJP</t>
  </si>
  <si>
    <t>WC mísy - 5ks + 1ks výlevek</t>
  </si>
  <si>
    <t>WC pisoáry - 2ks</t>
  </si>
  <si>
    <t>WC mýdelník - 4ks</t>
  </si>
  <si>
    <t>WC držák toal.pap. - 4ks</t>
  </si>
  <si>
    <t>WC umyvadla - 4ks</t>
  </si>
  <si>
    <t>Celkem budova Zámostí 1 - 1. patro</t>
  </si>
  <si>
    <t>Z2 přízemí</t>
  </si>
  <si>
    <t>306.3</t>
  </si>
  <si>
    <t>WC+ÚKLID</t>
  </si>
  <si>
    <t>306.1</t>
  </si>
  <si>
    <t>Celkem budova Zámostí 2 - přízemí</t>
  </si>
  <si>
    <t>Z2 1. patro</t>
  </si>
  <si>
    <t>404.2</t>
  </si>
  <si>
    <t>UMÝVÁRNA</t>
  </si>
  <si>
    <t>404.1</t>
  </si>
  <si>
    <t>POSILOVNA</t>
  </si>
  <si>
    <t>POSILOVNA2</t>
  </si>
  <si>
    <t>402.3</t>
  </si>
  <si>
    <t>402.1</t>
  </si>
  <si>
    <t>402.2</t>
  </si>
  <si>
    <t>401.1</t>
  </si>
  <si>
    <t>WC Ž</t>
  </si>
  <si>
    <t>401.2</t>
  </si>
  <si>
    <t>405.1</t>
  </si>
  <si>
    <t>WC M</t>
  </si>
  <si>
    <t>405.2</t>
  </si>
  <si>
    <t>WC m</t>
  </si>
  <si>
    <t>Celkem budova Zámostí 2 - 1. patro</t>
  </si>
  <si>
    <t>Celkem budova Zámostí 1 a 2</t>
  </si>
  <si>
    <t>Farmaceutická fakulta UK v Hradci Králové - Zahrada léčivých rostlin (ZLR)</t>
  </si>
  <si>
    <t>ZLR</t>
  </si>
  <si>
    <t>VSTUP - PERSONÁL</t>
  </si>
  <si>
    <t>100/1</t>
  </si>
  <si>
    <t>SKLAD SEMEN</t>
  </si>
  <si>
    <t>109/1</t>
  </si>
  <si>
    <t>SKLAD NÁŘADÍ</t>
  </si>
  <si>
    <t>SUŠÁRNA ROSTLIN</t>
  </si>
  <si>
    <t>PŘÍRUČNÍ SKLAD</t>
  </si>
  <si>
    <t>PŘEDSÍŇ</t>
  </si>
  <si>
    <t>105/1</t>
  </si>
  <si>
    <t>PRACOVNA</t>
  </si>
  <si>
    <t>105/2</t>
  </si>
  <si>
    <t>105/3</t>
  </si>
  <si>
    <t>LAMINÁRNÍ BOX</t>
  </si>
  <si>
    <t>105/4</t>
  </si>
  <si>
    <t>KULTIVAČNÍ MÍSTNOST</t>
  </si>
  <si>
    <t>BETON</t>
  </si>
  <si>
    <t>ŠATNA - ŽENY</t>
  </si>
  <si>
    <t>103/1</t>
  </si>
  <si>
    <t>UMÝVÁRNA+WC-ŽENY</t>
  </si>
  <si>
    <t>101/1</t>
  </si>
  <si>
    <t>UMÝVÁRNA+WC-MUŽI</t>
  </si>
  <si>
    <t>ŠATNA - MUŽI</t>
  </si>
  <si>
    <t>ÚKLIDOVÁ KOMORA</t>
  </si>
  <si>
    <t>KOTELNA</t>
  </si>
  <si>
    <t>DÍLNA</t>
  </si>
  <si>
    <t>HALA</t>
  </si>
  <si>
    <t>224/1</t>
  </si>
  <si>
    <t>CHODBA + SCHODIŠTĚ</t>
  </si>
  <si>
    <t>214/1</t>
  </si>
  <si>
    <t>MÍSTNOST PEDAGOGŮ</t>
  </si>
  <si>
    <t>212/1</t>
  </si>
  <si>
    <t>HERBARIUM</t>
  </si>
  <si>
    <t>LABORATOŘ MIKROSKOPICKÁ</t>
  </si>
  <si>
    <t>JEDNACÍ MÍSTNOST</t>
  </si>
  <si>
    <t>PRACOVNA - VEDOUCÍ BZLR</t>
  </si>
  <si>
    <t>217/1</t>
  </si>
  <si>
    <t>217/2</t>
  </si>
  <si>
    <t>UMÝVÁRNA - MUŽI</t>
  </si>
  <si>
    <t>UMÝVÁRNA - ŽENY</t>
  </si>
  <si>
    <t>SOCIÁLNÍ ZAŘÍZENÍ</t>
  </si>
  <si>
    <t>WC - INVALIDÉ</t>
  </si>
  <si>
    <t>225/1</t>
  </si>
  <si>
    <t>CHODBA - MANIPULACE</t>
  </si>
  <si>
    <t>KANCELÁŘ - DISPEČER</t>
  </si>
  <si>
    <t>Celkem ZLR</t>
  </si>
  <si>
    <t>Celková plocha uklízených místností (Zámostí):</t>
  </si>
  <si>
    <t>Celková plocha uklízených místností (ZLR):</t>
  </si>
  <si>
    <t>Celková obkladová plocha uklízených místností (Zámostí):</t>
  </si>
  <si>
    <t>Celková obkladová plocha uklízených místností (ZLR):</t>
  </si>
  <si>
    <t>300 krabic</t>
  </si>
  <si>
    <t>V ceně za denní servis za 2 roky je zohledněn prázdninový režim úklidu v měsících červenec - září.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</si>
  <si>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</si>
  <si>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WC mísy - 2ks + 1ks výlevek</t>
  </si>
  <si>
    <t>Celkem plocha (budova Sever + Budova Jih + Fafík + Zámostí + ZLR):</t>
  </si>
  <si>
    <t>Celkem obkladová plocha (budova Sever + Budova Jih + Fafík + Zámostí + ZLR):</t>
  </si>
  <si>
    <t>Dezinfekce 5 l</t>
  </si>
  <si>
    <t>Orientační přehled roční spotřeby hygienického a spotřebního materiálu</t>
  </si>
  <si>
    <t>V případě, že zadavatel při určení předmětu zakázky uvedl požadavky nebo odkazy na obchodní firmy, názvy, specifická označení zboží, které platí pro určitou osobu, popřípadě její organizační složku za příznačné, jedná se o vymezení předpokládaného standardu řešení a zadavatel v tomto případě umožňuje dodavateli pro plnění zakázky použití i jiných, kvalitativně a technicky obdobných řešení. Zadavatel upozorňuje, že se jedná pouze o orientační přehled spotřeby za 1 rok. Dodavatel je povinen do cenové nabídky započítat spotřebu hygienického a spotřebního materiálu dle vlastních zkušeností při respektování požadavků zadavatele na četnost a rozsah úklidu.</t>
  </si>
  <si>
    <t>Cena/měs. bez DPH (Kč) bez prázdninového režimu výukových prostor</t>
  </si>
  <si>
    <t xml:space="preserve">Cena/měs. bez DPH (Kč) Prázdninový režim výukových prostor </t>
  </si>
  <si>
    <t>Cenu uvádějte v Kč bez DPH s přesností na dvě desetinná místa. Dodavatel je povinen ocenit všechny žlutě zabarvené položky uvedené ve sloupci L a nenulové položky ve sloupci N tohoto listu. Odhadovaný přehled spotřeby hygienického a spotřebního materiálu je uveden na druhém listu tohoto dokumentu)</t>
  </si>
  <si>
    <t>POSLUCHÁRNA C</t>
  </si>
  <si>
    <t>REŽIM P:
Prázdninový režim u výukových prostor</t>
  </si>
  <si>
    <t>1 x za 2 roky</t>
  </si>
  <si>
    <t>Cena bez DPH za mytí oken a žaluzií 1 x za trvání smlouvy:</t>
  </si>
  <si>
    <t>Prázdninový režim jen 2 měsíce</t>
  </si>
  <si>
    <t>Kalkulace celkové nabídkové ceny za 2,5 roku dle zadávacích podmínek:</t>
  </si>
  <si>
    <t>Celková nabídková cena bez DPH za 2,5 roku (1. 1. 2024 - 30. 6. 2026)</t>
  </si>
  <si>
    <t>Cena bez DPH za denní servis za 2,5 roku (1. 1. 2024 - 30. 6. 2026), tj. celkem 3624 hodin servisu:</t>
  </si>
  <si>
    <t>Celková nabídková cena s DPH za 2,5 roku (1. 1. 2024 - 30. 6. 2026):</t>
  </si>
  <si>
    <t>Cena bez DPH za hygienický a spotřební materiál za 2,5 roku (1. 1. 2024 - 30. 6. 2026):</t>
  </si>
  <si>
    <t>Cena bez DPH za pravidelný úklid za 2,5 roku (1. 1. 2024 - 30. 6. 2026):</t>
  </si>
  <si>
    <t>Cenová nabídka - Struktura ploch k úklidu a četnosti úklidu</t>
  </si>
  <si>
    <t>Příloha č. 1</t>
  </si>
  <si>
    <t>Veřejná zakázka: FaF UK - Úklidové služby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</si>
</sst>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[$-10405]0.00"/>
    <numFmt numFmtId="166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vertAlign val="superscript"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63377788628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2">
    <xf numFmtId="0" fontId="0" fillId="0" borderId="0" xfId="0"/>
    <xf numFmtId="0" fontId="2" fillId="0" borderId="0" xfId="0" applyFont="1" applyProtection="1"/>
    <xf numFmtId="0" fontId="2" fillId="0" borderId="0" xfId="0" applyFont="1" applyFill="1" applyProtection="1"/>
    <xf numFmtId="0" fontId="2" fillId="0" borderId="0" xfId="0" applyFont="1" applyAlignment="1" applyProtection="1">
      <alignment horizontal="center" vertical="center"/>
    </xf>
    <xf numFmtId="164" fontId="2" fillId="0" borderId="0" xfId="1" applyNumberFormat="1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0" fillId="7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Protection="1"/>
    <xf numFmtId="0" fontId="15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wrapText="1" readingOrder="1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166" fontId="2" fillId="4" borderId="1" xfId="0" applyNumberFormat="1" applyFont="1" applyFill="1" applyBorder="1" applyAlignment="1" applyProtection="1">
      <alignment horizontal="right" vertical="center"/>
    </xf>
    <xf numFmtId="166" fontId="2" fillId="0" borderId="1" xfId="1" applyNumberFormat="1" applyFont="1" applyFill="1" applyBorder="1" applyAlignment="1" applyProtection="1">
      <alignment horizontal="right" vertical="center"/>
    </xf>
    <xf numFmtId="0" fontId="15" fillId="0" borderId="1" xfId="0" applyFont="1" applyFill="1" applyBorder="1" applyAlignment="1" applyProtection="1">
      <alignment horizontal="center" vertical="center" wrapText="1" readingOrder="1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166" fontId="2" fillId="9" borderId="1" xfId="0" applyNumberFormat="1" applyFont="1" applyFill="1" applyBorder="1" applyAlignment="1" applyProtection="1">
      <alignment horizontal="right" vertical="center"/>
    </xf>
    <xf numFmtId="0" fontId="15" fillId="0" borderId="5" xfId="0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165" fontId="15" fillId="0" borderId="5" xfId="0" applyNumberFormat="1" applyFont="1" applyFill="1" applyBorder="1" applyAlignment="1" applyProtection="1">
      <alignment horizontal="center" vertical="center" wrapText="1"/>
    </xf>
    <xf numFmtId="1" fontId="15" fillId="0" borderId="5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/>
    <xf numFmtId="0" fontId="16" fillId="0" borderId="5" xfId="0" applyFont="1" applyFill="1" applyBorder="1" applyAlignment="1" applyProtection="1">
      <alignment horizontal="center" vertical="center"/>
    </xf>
    <xf numFmtId="166" fontId="16" fillId="0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Protection="1"/>
    <xf numFmtId="0" fontId="16" fillId="0" borderId="0" xfId="0" applyFont="1" applyFill="1" applyProtection="1"/>
    <xf numFmtId="166" fontId="8" fillId="2" borderId="4" xfId="0" applyNumberFormat="1" applyFont="1" applyFill="1" applyBorder="1" applyAlignment="1" applyProtection="1">
      <alignment horizontal="right" vertical="center"/>
    </xf>
    <xf numFmtId="166" fontId="8" fillId="2" borderId="1" xfId="1" applyNumberFormat="1" applyFont="1" applyFill="1" applyBorder="1" applyAlignment="1" applyProtection="1">
      <alignment horizontal="right" vertical="center"/>
    </xf>
    <xf numFmtId="0" fontId="11" fillId="0" borderId="0" xfId="0" applyFont="1" applyFill="1" applyProtection="1"/>
    <xf numFmtId="0" fontId="11" fillId="0" borderId="1" xfId="0" applyFont="1" applyFill="1" applyBorder="1" applyProtection="1"/>
    <xf numFmtId="166" fontId="11" fillId="0" borderId="1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Protection="1"/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Protection="1"/>
    <xf numFmtId="0" fontId="19" fillId="0" borderId="0" xfId="0" applyFont="1" applyFill="1" applyProtection="1"/>
    <xf numFmtId="0" fontId="19" fillId="0" borderId="1" xfId="0" applyFont="1" applyFill="1" applyBorder="1" applyProtection="1"/>
    <xf numFmtId="166" fontId="11" fillId="9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/>
    </xf>
    <xf numFmtId="0" fontId="10" fillId="5" borderId="1" xfId="0" applyFont="1" applyFill="1" applyBorder="1" applyAlignment="1" applyProtection="1">
      <alignment horizontal="center" vertical="center" wrapText="1"/>
    </xf>
    <xf numFmtId="2" fontId="15" fillId="0" borderId="1" xfId="0" applyNumberFormat="1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center" wrapText="1"/>
    </xf>
    <xf numFmtId="0" fontId="11" fillId="0" borderId="1" xfId="0" applyFont="1" applyFill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Protection="1"/>
    <xf numFmtId="0" fontId="11" fillId="0" borderId="0" xfId="0" applyFont="1" applyProtection="1"/>
    <xf numFmtId="0" fontId="15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</xf>
    <xf numFmtId="166" fontId="9" fillId="0" borderId="0" xfId="0" applyNumberFormat="1" applyFont="1" applyFill="1" applyBorder="1" applyAlignment="1" applyProtection="1">
      <alignment horizontal="right" vertical="center"/>
    </xf>
    <xf numFmtId="166" fontId="9" fillId="0" borderId="0" xfId="1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164" fontId="11" fillId="0" borderId="0" xfId="1" applyNumberFormat="1" applyFont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" fontId="11" fillId="0" borderId="0" xfId="0" applyNumberFormat="1" applyFont="1" applyProtection="1"/>
    <xf numFmtId="4" fontId="11" fillId="0" borderId="1" xfId="0" applyNumberFormat="1" applyFont="1" applyBorder="1" applyAlignment="1" applyProtection="1">
      <alignment vertical="center"/>
    </xf>
    <xf numFmtId="2" fontId="11" fillId="0" borderId="1" xfId="0" applyNumberFormat="1" applyFont="1" applyBorder="1" applyAlignment="1" applyProtection="1">
      <alignment vertical="center"/>
    </xf>
    <xf numFmtId="166" fontId="10" fillId="0" borderId="1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6" fontId="11" fillId="0" borderId="0" xfId="0" applyNumberFormat="1" applyFont="1" applyProtection="1"/>
    <xf numFmtId="0" fontId="10" fillId="0" borderId="0" xfId="0" applyFont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Fill="1" applyProtection="1"/>
    <xf numFmtId="0" fontId="6" fillId="0" borderId="0" xfId="0" applyFont="1" applyAlignment="1" applyProtection="1">
      <alignment horizontal="center" vertical="center"/>
    </xf>
    <xf numFmtId="164" fontId="6" fillId="0" borderId="0" xfId="1" applyNumberFormat="1" applyFont="1" applyAlignment="1" applyProtection="1">
      <alignment horizontal="center" vertical="center"/>
    </xf>
    <xf numFmtId="0" fontId="23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/>
    <xf numFmtId="0" fontId="26" fillId="0" borderId="0" xfId="0" applyFont="1" applyFill="1" applyProtection="1"/>
    <xf numFmtId="0" fontId="26" fillId="0" borderId="1" xfId="0" applyFont="1" applyFill="1" applyBorder="1" applyProtection="1"/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4" fontId="11" fillId="0" borderId="12" xfId="0" applyNumberFormat="1" applyFont="1" applyBorder="1" applyAlignment="1" applyProtection="1">
      <alignment horizontal="right" vertical="center"/>
    </xf>
    <xf numFmtId="0" fontId="11" fillId="0" borderId="13" xfId="0" applyFont="1" applyBorder="1" applyAlignment="1" applyProtection="1">
      <alignment horizontal="left" vertical="center"/>
    </xf>
    <xf numFmtId="0" fontId="11" fillId="0" borderId="15" xfId="0" applyFont="1" applyBorder="1" applyAlignment="1" applyProtection="1">
      <alignment horizontal="left" vertical="center"/>
    </xf>
    <xf numFmtId="4" fontId="9" fillId="2" borderId="18" xfId="0" applyNumberFormat="1" applyFont="1" applyFill="1" applyBorder="1" applyAlignment="1" applyProtection="1">
      <alignment horizontal="right" vertical="center"/>
    </xf>
    <xf numFmtId="0" fontId="10" fillId="2" borderId="19" xfId="0" applyFont="1" applyFill="1" applyBorder="1" applyAlignment="1" applyProtection="1">
      <alignment horizontal="left"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8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horizontal="left" vertical="center"/>
    </xf>
    <xf numFmtId="166" fontId="10" fillId="7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/>
    <xf numFmtId="0" fontId="10" fillId="5" borderId="1" xfId="0" applyFont="1" applyFill="1" applyBorder="1" applyProtection="1"/>
    <xf numFmtId="0" fontId="11" fillId="0" borderId="1" xfId="0" applyFont="1" applyBorder="1" applyAlignment="1" applyProtection="1">
      <alignment vertical="center"/>
    </xf>
    <xf numFmtId="0" fontId="11" fillId="0" borderId="1" xfId="0" applyFont="1" applyBorder="1" applyProtection="1"/>
    <xf numFmtId="0" fontId="11" fillId="0" borderId="1" xfId="0" applyFont="1" applyBorder="1" applyAlignment="1" applyProtection="1">
      <alignment horizontal="right"/>
    </xf>
    <xf numFmtId="0" fontId="5" fillId="0" borderId="0" xfId="0" applyFont="1" applyAlignment="1">
      <alignment wrapText="1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right" vertical="center"/>
    </xf>
    <xf numFmtId="0" fontId="11" fillId="0" borderId="0" xfId="0" applyFont="1"/>
    <xf numFmtId="0" fontId="26" fillId="0" borderId="0" xfId="0" applyFont="1"/>
    <xf numFmtId="0" fontId="26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right" vertical="center"/>
    </xf>
    <xf numFmtId="0" fontId="11" fillId="0" borderId="1" xfId="0" applyFont="1" applyBorder="1"/>
    <xf numFmtId="0" fontId="2" fillId="0" borderId="0" xfId="0" applyFont="1"/>
    <xf numFmtId="166" fontId="8" fillId="2" borderId="4" xfId="0" applyNumberFormat="1" applyFont="1" applyFill="1" applyBorder="1" applyAlignment="1">
      <alignment horizontal="right" vertical="center"/>
    </xf>
    <xf numFmtId="0" fontId="2" fillId="0" borderId="1" xfId="0" applyFont="1" applyBorder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2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165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166" fontId="33" fillId="0" borderId="1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165" fontId="31" fillId="0" borderId="1" xfId="0" applyNumberFormat="1" applyFont="1" applyBorder="1" applyAlignment="1">
      <alignment horizontal="center" vertical="center" wrapText="1"/>
    </xf>
    <xf numFmtId="1" fontId="31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right" vertical="center"/>
    </xf>
    <xf numFmtId="0" fontId="9" fillId="7" borderId="5" xfId="0" applyFont="1" applyFill="1" applyBorder="1" applyAlignment="1" applyProtection="1">
      <alignment horizontal="center" vertical="center" wrapText="1"/>
    </xf>
    <xf numFmtId="0" fontId="9" fillId="6" borderId="5" xfId="0" applyFont="1" applyFill="1" applyBorder="1" applyAlignment="1" applyProtection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6" fontId="2" fillId="14" borderId="1" xfId="0" applyNumberFormat="1" applyFont="1" applyFill="1" applyBorder="1" applyAlignment="1" applyProtection="1">
      <alignment horizontal="right" vertical="center"/>
    </xf>
    <xf numFmtId="166" fontId="2" fillId="14" borderId="5" xfId="0" applyNumberFormat="1" applyFont="1" applyFill="1" applyBorder="1" applyAlignment="1" applyProtection="1">
      <alignment horizontal="right" vertical="center"/>
    </xf>
    <xf numFmtId="166" fontId="11" fillId="14" borderId="1" xfId="0" applyNumberFormat="1" applyFont="1" applyFill="1" applyBorder="1" applyAlignment="1" applyProtection="1">
      <alignment horizontal="right" vertical="center"/>
    </xf>
    <xf numFmtId="166" fontId="11" fillId="14" borderId="5" xfId="0" applyNumberFormat="1" applyFont="1" applyFill="1" applyBorder="1" applyAlignment="1" applyProtection="1">
      <alignment horizontal="right" vertical="center"/>
    </xf>
    <xf numFmtId="166" fontId="11" fillId="14" borderId="6" xfId="0" applyNumberFormat="1" applyFont="1" applyFill="1" applyBorder="1" applyAlignment="1" applyProtection="1">
      <alignment horizontal="right" vertical="center"/>
    </xf>
    <xf numFmtId="166" fontId="11" fillId="14" borderId="7" xfId="0" applyNumberFormat="1" applyFont="1" applyFill="1" applyBorder="1" applyAlignment="1" applyProtection="1">
      <alignment horizontal="right" vertical="center"/>
    </xf>
    <xf numFmtId="166" fontId="11" fillId="14" borderId="1" xfId="0" applyNumberFormat="1" applyFont="1" applyFill="1" applyBorder="1" applyAlignment="1">
      <alignment horizontal="right" vertical="center"/>
    </xf>
    <xf numFmtId="166" fontId="2" fillId="14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9" fillId="15" borderId="5" xfId="0" applyFont="1" applyFill="1" applyBorder="1" applyAlignment="1" applyProtection="1">
      <alignment horizontal="center" vertical="center" wrapText="1"/>
    </xf>
    <xf numFmtId="0" fontId="10" fillId="15" borderId="1" xfId="0" applyFont="1" applyFill="1" applyBorder="1" applyAlignment="1" applyProtection="1">
      <alignment horizontal="center" vertical="center" wrapText="1"/>
    </xf>
    <xf numFmtId="0" fontId="9" fillId="16" borderId="5" xfId="0" applyFont="1" applyFill="1" applyBorder="1" applyAlignment="1" applyProtection="1">
      <alignment horizontal="center" vertical="center" wrapText="1"/>
    </xf>
    <xf numFmtId="0" fontId="10" fillId="16" borderId="1" xfId="0" applyFont="1" applyFill="1" applyBorder="1" applyAlignment="1" applyProtection="1">
      <alignment horizontal="center" vertical="center" wrapText="1"/>
    </xf>
    <xf numFmtId="166" fontId="2" fillId="4" borderId="1" xfId="0" applyNumberFormat="1" applyFont="1" applyFill="1" applyBorder="1" applyAlignment="1" applyProtection="1">
      <alignment horizontal="right" vertical="center"/>
      <protection locked="0"/>
    </xf>
    <xf numFmtId="166" fontId="2" fillId="4" borderId="5" xfId="0" applyNumberFormat="1" applyFont="1" applyFill="1" applyBorder="1" applyAlignment="1" applyProtection="1">
      <alignment horizontal="right" vertical="center"/>
      <protection locked="0"/>
    </xf>
    <xf numFmtId="166" fontId="11" fillId="4" borderId="1" xfId="0" applyNumberFormat="1" applyFont="1" applyFill="1" applyBorder="1" applyAlignment="1" applyProtection="1">
      <alignment horizontal="right" vertical="center"/>
      <protection locked="0"/>
    </xf>
    <xf numFmtId="166" fontId="5" fillId="4" borderId="1" xfId="0" applyNumberFormat="1" applyFont="1" applyFill="1" applyBorder="1" applyAlignment="1" applyProtection="1">
      <alignment horizontal="right" vertical="center"/>
      <protection locked="0"/>
    </xf>
    <xf numFmtId="166" fontId="11" fillId="4" borderId="5" xfId="0" applyNumberFormat="1" applyFont="1" applyFill="1" applyBorder="1" applyAlignment="1" applyProtection="1">
      <alignment horizontal="right" vertical="center"/>
      <protection locked="0"/>
    </xf>
    <xf numFmtId="166" fontId="11" fillId="4" borderId="1" xfId="0" applyNumberFormat="1" applyFont="1" applyFill="1" applyBorder="1" applyAlignment="1" applyProtection="1">
      <alignment horizontal="right" vertical="center"/>
    </xf>
    <xf numFmtId="166" fontId="11" fillId="4" borderId="1" xfId="0" applyNumberFormat="1" applyFont="1" applyFill="1" applyBorder="1" applyAlignment="1">
      <alignment horizontal="right" vertical="center"/>
    </xf>
    <xf numFmtId="166" fontId="16" fillId="4" borderId="1" xfId="0" applyNumberFormat="1" applyFont="1" applyFill="1" applyBorder="1" applyAlignment="1">
      <alignment horizontal="right" vertical="center"/>
    </xf>
    <xf numFmtId="166" fontId="2" fillId="4" borderId="1" xfId="0" applyNumberFormat="1" applyFont="1" applyFill="1" applyBorder="1" applyAlignment="1">
      <alignment horizontal="right" vertical="center"/>
    </xf>
    <xf numFmtId="166" fontId="2" fillId="14" borderId="1" xfId="0" applyNumberFormat="1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Protection="1"/>
    <xf numFmtId="0" fontId="11" fillId="0" borderId="1" xfId="0" applyFont="1" applyFill="1" applyBorder="1"/>
    <xf numFmtId="0" fontId="31" fillId="0" borderId="1" xfId="0" applyFont="1" applyFill="1" applyBorder="1" applyAlignment="1">
      <alignment horizontal="center" vertical="center" wrapText="1"/>
    </xf>
    <xf numFmtId="2" fontId="26" fillId="0" borderId="0" xfId="0" applyNumberFormat="1" applyFont="1"/>
    <xf numFmtId="0" fontId="11" fillId="0" borderId="27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166" fontId="10" fillId="7" borderId="1" xfId="0" applyNumberFormat="1" applyFont="1" applyFill="1" applyBorder="1" applyAlignment="1" applyProtection="1">
      <alignment horizontal="right" vertical="center"/>
    </xf>
    <xf numFmtId="2" fontId="2" fillId="0" borderId="0" xfId="0" applyNumberFormat="1" applyFont="1" applyFill="1" applyProtection="1"/>
    <xf numFmtId="2" fontId="6" fillId="0" borderId="0" xfId="0" applyNumberFormat="1" applyFont="1" applyFill="1" applyProtection="1"/>
    <xf numFmtId="1" fontId="15" fillId="3" borderId="1" xfId="0" applyNumberFormat="1" applyFont="1" applyFill="1" applyBorder="1" applyAlignment="1" applyProtection="1">
      <alignment horizontal="center" vertical="center" wrapText="1"/>
    </xf>
    <xf numFmtId="166" fontId="35" fillId="8" borderId="1" xfId="0" applyNumberFormat="1" applyFont="1" applyFill="1" applyBorder="1" applyAlignment="1" applyProtection="1">
      <alignment horizontal="right" vertical="center"/>
    </xf>
    <xf numFmtId="0" fontId="10" fillId="17" borderId="2" xfId="0" applyFont="1" applyFill="1" applyBorder="1" applyAlignment="1" applyProtection="1">
      <alignment horizontal="left" vertical="center"/>
    </xf>
    <xf numFmtId="0" fontId="11" fillId="17" borderId="3" xfId="0" applyFont="1" applyFill="1" applyBorder="1" applyAlignment="1" applyProtection="1">
      <alignment horizontal="center" vertical="center"/>
    </xf>
    <xf numFmtId="0" fontId="11" fillId="17" borderId="4" xfId="0" applyFont="1" applyFill="1" applyBorder="1" applyAlignment="1" applyProtection="1">
      <alignment horizontal="center" vertical="center"/>
    </xf>
    <xf numFmtId="166" fontId="10" fillId="17" borderId="1" xfId="0" applyNumberFormat="1" applyFont="1" applyFill="1" applyBorder="1" applyProtection="1"/>
    <xf numFmtId="166" fontId="2" fillId="0" borderId="5" xfId="1" applyNumberFormat="1" applyFont="1" applyFill="1" applyBorder="1" applyAlignment="1" applyProtection="1">
      <alignment horizontal="right" vertical="center"/>
    </xf>
    <xf numFmtId="166" fontId="2" fillId="0" borderId="6" xfId="1" applyNumberFormat="1" applyFont="1" applyFill="1" applyBorder="1" applyAlignment="1" applyProtection="1">
      <alignment horizontal="right" vertical="center"/>
    </xf>
    <xf numFmtId="166" fontId="2" fillId="0" borderId="7" xfId="1" applyNumberFormat="1" applyFont="1" applyFill="1" applyBorder="1" applyAlignment="1" applyProtection="1">
      <alignment horizontal="right" vertical="center"/>
    </xf>
    <xf numFmtId="166" fontId="11" fillId="14" borderId="5" xfId="0" applyNumberFormat="1" applyFont="1" applyFill="1" applyBorder="1" applyAlignment="1" applyProtection="1">
      <alignment horizontal="right" vertical="center"/>
      <protection locked="0"/>
    </xf>
    <xf numFmtId="166" fontId="5" fillId="14" borderId="6" xfId="0" applyNumberFormat="1" applyFont="1" applyFill="1" applyBorder="1" applyAlignment="1" applyProtection="1">
      <alignment horizontal="right" vertical="center"/>
      <protection locked="0"/>
    </xf>
    <xf numFmtId="166" fontId="5" fillId="14" borderId="7" xfId="0" applyNumberFormat="1" applyFont="1" applyFill="1" applyBorder="1" applyAlignment="1" applyProtection="1">
      <alignment horizontal="right" vertical="center"/>
      <protection locked="0"/>
    </xf>
    <xf numFmtId="166" fontId="5" fillId="0" borderId="6" xfId="0" applyNumberFormat="1" applyFont="1" applyFill="1" applyBorder="1" applyAlignment="1" applyProtection="1">
      <alignment horizontal="right" vertical="center"/>
    </xf>
    <xf numFmtId="166" fontId="5" fillId="0" borderId="7" xfId="0" applyNumberFormat="1" applyFont="1" applyFill="1" applyBorder="1" applyAlignment="1" applyProtection="1">
      <alignment horizontal="right" vertical="center"/>
    </xf>
    <xf numFmtId="0" fontId="9" fillId="16" borderId="5" xfId="0" applyFont="1" applyFill="1" applyBorder="1" applyAlignment="1" applyProtection="1">
      <alignment horizontal="center" vertical="center" wrapText="1"/>
    </xf>
    <xf numFmtId="0" fontId="11" fillId="16" borderId="7" xfId="0" applyFont="1" applyFill="1" applyBorder="1" applyAlignment="1" applyProtection="1">
      <alignment horizontal="center" vertical="center" wrapText="1"/>
    </xf>
    <xf numFmtId="0" fontId="9" fillId="7" borderId="5" xfId="0" applyFont="1" applyFill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9" fillId="5" borderId="5" xfId="0" applyFont="1" applyFill="1" applyBorder="1" applyAlignment="1" applyProtection="1">
      <alignment horizontal="center" vertical="center" wrapText="1"/>
    </xf>
    <xf numFmtId="0" fontId="11" fillId="5" borderId="7" xfId="0" applyFont="1" applyFill="1" applyBorder="1" applyAlignment="1" applyProtection="1">
      <alignment horizontal="center" vertical="center" wrapText="1"/>
    </xf>
    <xf numFmtId="0" fontId="9" fillId="15" borderId="5" xfId="0" applyFont="1" applyFill="1" applyBorder="1" applyAlignment="1" applyProtection="1">
      <alignment horizontal="center" vertical="center" wrapText="1"/>
    </xf>
    <xf numFmtId="0" fontId="11" fillId="15" borderId="7" xfId="0" applyFont="1" applyFill="1" applyBorder="1" applyAlignment="1" applyProtection="1">
      <alignment horizontal="center" vertical="center" wrapText="1"/>
    </xf>
    <xf numFmtId="166" fontId="11" fillId="4" borderId="1" xfId="0" applyNumberFormat="1" applyFont="1" applyFill="1" applyBorder="1" applyAlignment="1" applyProtection="1">
      <alignment horizontal="right" vertical="center"/>
      <protection locked="0"/>
    </xf>
    <xf numFmtId="166" fontId="5" fillId="4" borderId="1" xfId="0" applyNumberFormat="1" applyFont="1" applyFill="1" applyBorder="1" applyAlignment="1" applyProtection="1">
      <alignment horizontal="right" vertical="center"/>
      <protection locked="0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/>
    </xf>
    <xf numFmtId="0" fontId="14" fillId="6" borderId="3" xfId="0" applyFont="1" applyFill="1" applyBorder="1" applyAlignment="1" applyProtection="1">
      <alignment horizontal="center" vertical="center"/>
    </xf>
    <xf numFmtId="0" fontId="14" fillId="6" borderId="4" xfId="0" applyFont="1" applyFill="1" applyBorder="1" applyAlignment="1" applyProtection="1">
      <alignment horizontal="center" vertical="center"/>
    </xf>
    <xf numFmtId="0" fontId="9" fillId="6" borderId="5" xfId="0" applyFont="1" applyFill="1" applyBorder="1" applyAlignment="1" applyProtection="1">
      <alignment horizontal="center" vertical="center" wrapText="1"/>
    </xf>
    <xf numFmtId="0" fontId="11" fillId="6" borderId="7" xfId="0" applyFont="1" applyFill="1" applyBorder="1" applyAlignment="1" applyProtection="1">
      <alignment horizontal="center" vertical="center" wrapText="1"/>
    </xf>
    <xf numFmtId="166" fontId="2" fillId="14" borderId="5" xfId="0" applyNumberFormat="1" applyFont="1" applyFill="1" applyBorder="1" applyAlignment="1" applyProtection="1">
      <alignment horizontal="right" vertical="center"/>
      <protection locked="0"/>
    </xf>
    <xf numFmtId="166" fontId="2" fillId="14" borderId="6" xfId="0" applyNumberFormat="1" applyFont="1" applyFill="1" applyBorder="1" applyAlignment="1" applyProtection="1">
      <alignment horizontal="right" vertical="center"/>
      <protection locked="0"/>
    </xf>
    <xf numFmtId="166" fontId="2" fillId="14" borderId="7" xfId="0" applyNumberFormat="1" applyFont="1" applyFill="1" applyBorder="1" applyAlignment="1" applyProtection="1">
      <alignment horizontal="right" vertical="center"/>
      <protection locked="0"/>
    </xf>
    <xf numFmtId="166" fontId="11" fillId="14" borderId="6" xfId="0" applyNumberFormat="1" applyFont="1" applyFill="1" applyBorder="1" applyAlignment="1" applyProtection="1">
      <alignment horizontal="right" vertical="center"/>
      <protection locked="0"/>
    </xf>
    <xf numFmtId="166" fontId="11" fillId="14" borderId="7" xfId="0" applyNumberFormat="1" applyFont="1" applyFill="1" applyBorder="1" applyAlignment="1" applyProtection="1">
      <alignment horizontal="right" vertical="center"/>
      <protection locked="0"/>
    </xf>
    <xf numFmtId="0" fontId="5" fillId="14" borderId="6" xfId="0" applyFont="1" applyFill="1" applyBorder="1" applyAlignment="1" applyProtection="1">
      <alignment horizontal="right" vertical="center"/>
      <protection locked="0"/>
    </xf>
    <xf numFmtId="0" fontId="5" fillId="14" borderId="7" xfId="0" applyFont="1" applyFill="1" applyBorder="1" applyAlignment="1" applyProtection="1">
      <alignment horizontal="right" vertical="center"/>
      <protection locked="0"/>
    </xf>
    <xf numFmtId="0" fontId="14" fillId="12" borderId="2" xfId="0" applyFont="1" applyFill="1" applyBorder="1" applyAlignment="1">
      <alignment horizontal="center" vertical="center"/>
    </xf>
    <xf numFmtId="0" fontId="14" fillId="12" borderId="3" xfId="0" applyFont="1" applyFill="1" applyBorder="1" applyAlignment="1">
      <alignment horizontal="center" vertical="center"/>
    </xf>
    <xf numFmtId="0" fontId="14" fillId="1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11" borderId="5" xfId="0" applyFont="1" applyFill="1" applyBorder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/>
    </xf>
    <xf numFmtId="0" fontId="14" fillId="11" borderId="3" xfId="0" applyFont="1" applyFill="1" applyBorder="1" applyAlignment="1">
      <alignment horizontal="center" vertical="center"/>
    </xf>
    <xf numFmtId="0" fontId="14" fillId="11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165" fontId="1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9" fillId="12" borderId="5" xfId="0" applyFont="1" applyFill="1" applyBorder="1" applyAlignment="1">
      <alignment horizontal="center" vertical="center" wrapText="1"/>
    </xf>
    <xf numFmtId="0" fontId="9" fillId="12" borderId="7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66" fontId="11" fillId="4" borderId="5" xfId="0" applyNumberFormat="1" applyFont="1" applyFill="1" applyBorder="1" applyAlignment="1" applyProtection="1">
      <alignment horizontal="right" vertical="center"/>
      <protection locked="0"/>
    </xf>
    <xf numFmtId="166" fontId="5" fillId="4" borderId="6" xfId="0" applyNumberFormat="1" applyFont="1" applyFill="1" applyBorder="1" applyAlignment="1" applyProtection="1">
      <alignment horizontal="right" vertical="center"/>
      <protection locked="0"/>
    </xf>
    <xf numFmtId="166" fontId="5" fillId="4" borderId="7" xfId="0" applyNumberFormat="1" applyFont="1" applyFill="1" applyBorder="1" applyAlignment="1" applyProtection="1">
      <alignment horizontal="right" vertical="center"/>
      <protection locked="0"/>
    </xf>
    <xf numFmtId="166" fontId="5" fillId="0" borderId="6" xfId="0" applyNumberFormat="1" applyFont="1" applyBorder="1" applyAlignment="1">
      <alignment horizontal="right" vertical="center"/>
    </xf>
    <xf numFmtId="166" fontId="5" fillId="0" borderId="7" xfId="0" applyNumberFormat="1" applyFont="1" applyBorder="1" applyAlignment="1">
      <alignment horizontal="right" vertical="center"/>
    </xf>
    <xf numFmtId="1" fontId="15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11" fillId="14" borderId="1" xfId="0" applyNumberFormat="1" applyFont="1" applyFill="1" applyBorder="1" applyAlignment="1" applyProtection="1">
      <alignment horizontal="right" vertical="center"/>
      <protection locked="0"/>
    </xf>
    <xf numFmtId="166" fontId="5" fillId="14" borderId="1" xfId="0" applyNumberFormat="1" applyFont="1" applyFill="1" applyBorder="1" applyAlignment="1" applyProtection="1">
      <alignment horizontal="right" vertical="center"/>
      <protection locked="0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165" fontId="1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9" fillId="16" borderId="7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10" fillId="5" borderId="7" xfId="0" applyFont="1" applyFill="1" applyBorder="1" applyAlignment="1" applyProtection="1">
      <alignment horizontal="center" vertical="center" wrapText="1"/>
    </xf>
    <xf numFmtId="0" fontId="23" fillId="11" borderId="0" xfId="0" applyFont="1" applyFill="1" applyAlignment="1" applyProtection="1">
      <alignment horizontal="left" vertical="center" wrapText="1"/>
    </xf>
    <xf numFmtId="0" fontId="9" fillId="0" borderId="5" xfId="0" applyFont="1" applyFill="1" applyBorder="1" applyAlignment="1" applyProtection="1">
      <alignment horizontal="center" vertical="top"/>
    </xf>
    <xf numFmtId="0" fontId="5" fillId="0" borderId="6" xfId="0" applyFont="1" applyFill="1" applyBorder="1" applyAlignment="1" applyProtection="1">
      <alignment horizontal="center" vertical="top"/>
    </xf>
    <xf numFmtId="0" fontId="5" fillId="0" borderId="7" xfId="0" applyFont="1" applyFill="1" applyBorder="1" applyAlignment="1" applyProtection="1">
      <alignment horizontal="center" vertical="top"/>
    </xf>
    <xf numFmtId="0" fontId="28" fillId="0" borderId="10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10" fillId="0" borderId="2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29" fillId="0" borderId="9" xfId="0" applyFont="1" applyBorder="1" applyAlignment="1" applyProtection="1">
      <alignment horizontal="left" vertical="center"/>
    </xf>
    <xf numFmtId="0" fontId="26" fillId="0" borderId="9" xfId="0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14" fillId="5" borderId="2" xfId="0" applyFont="1" applyFill="1" applyBorder="1" applyAlignment="1" applyProtection="1">
      <alignment horizontal="center" vertical="center"/>
    </xf>
    <xf numFmtId="0" fontId="14" fillId="5" borderId="3" xfId="0" applyFont="1" applyFill="1" applyBorder="1" applyAlignment="1" applyProtection="1">
      <alignment horizontal="center" vertical="center"/>
    </xf>
    <xf numFmtId="0" fontId="14" fillId="5" borderId="4" xfId="0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/>
    <xf numFmtId="0" fontId="5" fillId="0" borderId="0" xfId="0" applyFont="1" applyAlignment="1" applyProtection="1"/>
    <xf numFmtId="0" fontId="9" fillId="0" borderId="6" xfId="0" applyFont="1" applyFill="1" applyBorder="1" applyAlignment="1" applyProtection="1">
      <alignment horizontal="center" vertical="top"/>
    </xf>
    <xf numFmtId="0" fontId="9" fillId="0" borderId="7" xfId="0" applyFont="1" applyFill="1" applyBorder="1" applyAlignment="1" applyProtection="1">
      <alignment horizontal="center" vertical="top"/>
    </xf>
    <xf numFmtId="0" fontId="10" fillId="10" borderId="5" xfId="0" applyFont="1" applyFill="1" applyBorder="1" applyAlignment="1" applyProtection="1">
      <alignment horizontal="center" vertical="center" wrapText="1"/>
    </xf>
    <xf numFmtId="0" fontId="10" fillId="10" borderId="7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 vertical="center" wrapText="1"/>
    </xf>
    <xf numFmtId="0" fontId="5" fillId="10" borderId="7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top" wrapText="1"/>
    </xf>
    <xf numFmtId="0" fontId="5" fillId="0" borderId="6" xfId="0" applyFont="1" applyFill="1" applyBorder="1" applyAlignment="1" applyProtection="1">
      <alignment horizontal="center" vertical="top" wrapText="1"/>
    </xf>
    <xf numFmtId="0" fontId="5" fillId="0" borderId="7" xfId="0" applyFont="1" applyFill="1" applyBorder="1" applyAlignment="1" applyProtection="1">
      <alignment horizontal="center" vertical="top" wrapText="1"/>
    </xf>
    <xf numFmtId="0" fontId="23" fillId="13" borderId="0" xfId="0" applyFont="1" applyFill="1" applyAlignment="1" applyProtection="1">
      <alignment horizontal="center" vertical="center"/>
    </xf>
    <xf numFmtId="0" fontId="24" fillId="13" borderId="0" xfId="0" applyFont="1" applyFill="1" applyAlignment="1" applyProtection="1">
      <alignment horizontal="center" vertical="center"/>
    </xf>
    <xf numFmtId="0" fontId="6" fillId="0" borderId="8" xfId="0" applyFont="1" applyBorder="1" applyAlignment="1" applyProtection="1">
      <alignment horizontal="left" vertical="center"/>
    </xf>
    <xf numFmtId="0" fontId="7" fillId="0" borderId="8" xfId="0" applyFont="1" applyBorder="1" applyAlignment="1" applyProtection="1"/>
    <xf numFmtId="0" fontId="6" fillId="10" borderId="0" xfId="0" applyFont="1" applyFill="1" applyAlignment="1" applyProtection="1">
      <alignment horizontal="left" vertical="center"/>
    </xf>
    <xf numFmtId="0" fontId="7" fillId="10" borderId="0" xfId="0" applyFont="1" applyFill="1" applyAlignment="1" applyProtection="1"/>
    <xf numFmtId="0" fontId="5" fillId="4" borderId="6" xfId="0" applyFont="1" applyFill="1" applyBorder="1" applyAlignment="1" applyProtection="1">
      <alignment horizontal="right" vertical="center"/>
      <protection locked="0"/>
    </xf>
    <xf numFmtId="0" fontId="5" fillId="4" borderId="7" xfId="0" applyFont="1" applyFill="1" applyBorder="1" applyAlignment="1" applyProtection="1">
      <alignment horizontal="right" vertical="center"/>
      <protection locked="0"/>
    </xf>
    <xf numFmtId="0" fontId="35" fillId="8" borderId="1" xfId="0" applyFont="1" applyFill="1" applyBorder="1" applyAlignment="1" applyProtection="1">
      <alignment horizontal="left" vertical="center"/>
    </xf>
    <xf numFmtId="0" fontId="36" fillId="8" borderId="1" xfId="0" applyFont="1" applyFill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3" fillId="2" borderId="16" xfId="0" applyFont="1" applyFill="1" applyBorder="1" applyAlignment="1" applyProtection="1">
      <alignment horizontal="left" vertical="center"/>
    </xf>
    <xf numFmtId="0" fontId="23" fillId="2" borderId="17" xfId="0" applyFont="1" applyFill="1" applyBorder="1" applyAlignment="1" applyProtection="1">
      <alignment horizontal="left" vertical="center"/>
    </xf>
    <xf numFmtId="0" fontId="10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1" fontId="15" fillId="0" borderId="5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7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top"/>
    </xf>
    <xf numFmtId="0" fontId="18" fillId="0" borderId="7" xfId="0" applyFont="1" applyFill="1" applyBorder="1" applyAlignment="1" applyProtection="1">
      <alignment horizontal="center" vertical="top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0" fontId="10" fillId="0" borderId="6" xfId="0" applyFont="1" applyFill="1" applyBorder="1" applyAlignment="1" applyProtection="1">
      <alignment horizontal="center" vertical="top"/>
    </xf>
    <xf numFmtId="0" fontId="10" fillId="0" borderId="7" xfId="0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165" fontId="15" fillId="0" borderId="6" xfId="0" applyNumberFormat="1" applyFont="1" applyFill="1" applyBorder="1" applyAlignment="1" applyProtection="1">
      <alignment horizontal="center" vertical="center" wrapText="1"/>
    </xf>
    <xf numFmtId="165" fontId="15" fillId="0" borderId="7" xfId="0" applyNumberFormat="1" applyFont="1" applyFill="1" applyBorder="1" applyAlignment="1" applyProtection="1">
      <alignment horizontal="center" vertical="center" wrapText="1"/>
    </xf>
    <xf numFmtId="166" fontId="5" fillId="0" borderId="1" xfId="0" applyNumberFormat="1" applyFont="1" applyFill="1" applyBorder="1" applyAlignment="1" applyProtection="1">
      <alignment horizontal="right" vertical="center"/>
    </xf>
    <xf numFmtId="0" fontId="15" fillId="0" borderId="5" xfId="0" applyFont="1" applyFill="1" applyBorder="1" applyAlignment="1" applyProtection="1">
      <alignment horizontal="center" vertical="center" wrapText="1" readingOrder="1"/>
    </xf>
    <xf numFmtId="0" fontId="15" fillId="0" borderId="6" xfId="0" applyFont="1" applyFill="1" applyBorder="1" applyAlignment="1" applyProtection="1">
      <alignment horizontal="center" vertical="center" wrapText="1" readingOrder="1"/>
    </xf>
    <xf numFmtId="0" fontId="15" fillId="0" borderId="7" xfId="0" applyFont="1" applyFill="1" applyBorder="1" applyAlignment="1" applyProtection="1">
      <alignment horizontal="center" vertical="center" wrapText="1" readingOrder="1"/>
    </xf>
    <xf numFmtId="1" fontId="15" fillId="0" borderId="6" xfId="0" applyNumberFormat="1" applyFont="1" applyFill="1" applyBorder="1" applyAlignment="1" applyProtection="1">
      <alignment horizontal="center" vertical="center" wrapText="1"/>
    </xf>
    <xf numFmtId="1" fontId="15" fillId="0" borderId="7" xfId="0" applyNumberFormat="1" applyFont="1" applyFill="1" applyBorder="1" applyAlignment="1" applyProtection="1">
      <alignment horizontal="center" vertical="center" wrapText="1"/>
    </xf>
    <xf numFmtId="166" fontId="2" fillId="4" borderId="5" xfId="0" applyNumberFormat="1" applyFont="1" applyFill="1" applyBorder="1" applyAlignment="1" applyProtection="1">
      <alignment horizontal="right" vertical="center"/>
      <protection locked="0"/>
    </xf>
    <xf numFmtId="166" fontId="2" fillId="4" borderId="6" xfId="0" applyNumberFormat="1" applyFont="1" applyFill="1" applyBorder="1" applyAlignment="1" applyProtection="1">
      <alignment horizontal="right" vertical="center"/>
      <protection locked="0"/>
    </xf>
    <xf numFmtId="166" fontId="2" fillId="4" borderId="7" xfId="0" applyNumberFormat="1" applyFont="1" applyFill="1" applyBorder="1" applyAlignment="1" applyProtection="1">
      <alignment horizontal="right" vertical="center"/>
      <protection locked="0"/>
    </xf>
    <xf numFmtId="0" fontId="10" fillId="0" borderId="7" xfId="0" applyFont="1" applyBorder="1" applyAlignment="1" applyProtection="1">
      <alignment horizontal="center" vertical="center" wrapText="1"/>
    </xf>
    <xf numFmtId="2" fontId="15" fillId="0" borderId="5" xfId="0" applyNumberFormat="1" applyFont="1" applyFill="1" applyBorder="1" applyAlignment="1" applyProtection="1">
      <alignment horizontal="center" vertical="center" wrapText="1"/>
    </xf>
    <xf numFmtId="2" fontId="5" fillId="0" borderId="6" xfId="0" applyNumberFormat="1" applyFont="1" applyFill="1" applyBorder="1" applyAlignment="1" applyProtection="1">
      <alignment horizontal="center" vertical="center" wrapText="1"/>
    </xf>
    <xf numFmtId="2" fontId="5" fillId="0" borderId="7" xfId="0" applyNumberFormat="1" applyFont="1" applyFill="1" applyBorder="1" applyAlignment="1" applyProtection="1">
      <alignment horizontal="center" vertical="center" wrapText="1"/>
    </xf>
    <xf numFmtId="166" fontId="11" fillId="4" borderId="6" xfId="0" applyNumberFormat="1" applyFont="1" applyFill="1" applyBorder="1" applyAlignment="1" applyProtection="1">
      <alignment horizontal="right" vertical="center"/>
      <protection locked="0"/>
    </xf>
    <xf numFmtId="166" fontId="11" fillId="4" borderId="7" xfId="0" applyNumberFormat="1" applyFont="1" applyFill="1" applyBorder="1" applyAlignment="1" applyProtection="1">
      <alignment horizontal="right" vertical="center"/>
      <protection locked="0"/>
    </xf>
    <xf numFmtId="0" fontId="9" fillId="6" borderId="7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right" vertical="center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165" fontId="2" fillId="0" borderId="6" xfId="0" applyNumberFormat="1" applyFont="1" applyFill="1" applyBorder="1" applyAlignment="1" applyProtection="1">
      <alignment horizontal="center" vertical="center" wrapText="1"/>
    </xf>
    <xf numFmtId="165" fontId="2" fillId="0" borderId="7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10" fillId="17" borderId="1" xfId="0" applyFont="1" applyFill="1" applyBorder="1" applyAlignment="1" applyProtection="1">
      <alignment horizontal="left" vertical="center"/>
    </xf>
    <xf numFmtId="0" fontId="5" fillId="17" borderId="1" xfId="0" applyFont="1" applyFill="1" applyBorder="1" applyAlignment="1" applyProtection="1">
      <alignment horizontal="left" vertical="center"/>
    </xf>
    <xf numFmtId="0" fontId="22" fillId="0" borderId="10" xfId="0" applyFont="1" applyFill="1" applyBorder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Alignment="1">
      <alignment vertical="center"/>
    </xf>
    <xf numFmtId="0" fontId="10" fillId="11" borderId="2" xfId="0" applyFont="1" applyFill="1" applyBorder="1" applyAlignment="1" applyProtection="1">
      <alignment horizontal="left" vertical="center"/>
    </xf>
    <xf numFmtId="0" fontId="5" fillId="11" borderId="3" xfId="0" applyFont="1" applyFill="1" applyBorder="1" applyAlignment="1" applyProtection="1">
      <alignment horizontal="left" vertical="center"/>
    </xf>
    <xf numFmtId="0" fontId="5" fillId="11" borderId="4" xfId="0" applyFont="1" applyFill="1" applyBorder="1" applyAlignment="1" applyProtection="1">
      <alignment horizontal="left" vertical="center"/>
    </xf>
    <xf numFmtId="166" fontId="11" fillId="4" borderId="5" xfId="0" applyNumberFormat="1" applyFont="1" applyFill="1" applyBorder="1" applyAlignment="1" applyProtection="1">
      <alignment horizontal="center" vertical="center"/>
      <protection locked="0"/>
    </xf>
    <xf numFmtId="166" fontId="11" fillId="4" borderId="6" xfId="0" applyNumberFormat="1" applyFont="1" applyFill="1" applyBorder="1" applyAlignment="1" applyProtection="1">
      <alignment horizontal="center" vertical="center"/>
      <protection locked="0"/>
    </xf>
    <xf numFmtId="166" fontId="11" fillId="4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Border="1" applyAlignment="1">
      <alignment horizontal="center" vertical="top"/>
    </xf>
    <xf numFmtId="0" fontId="14" fillId="16" borderId="2" xfId="0" applyFont="1" applyFill="1" applyBorder="1" applyAlignment="1" applyProtection="1">
      <alignment horizontal="center" vertical="center"/>
    </xf>
    <xf numFmtId="0" fontId="14" fillId="16" borderId="3" xfId="0" applyFont="1" applyFill="1" applyBorder="1" applyAlignment="1" applyProtection="1">
      <alignment horizontal="center" vertical="center"/>
    </xf>
    <xf numFmtId="0" fontId="14" fillId="16" borderId="4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center" vertical="top"/>
    </xf>
    <xf numFmtId="0" fontId="10" fillId="16" borderId="5" xfId="0" applyFont="1" applyFill="1" applyBorder="1" applyAlignment="1" applyProtection="1">
      <alignment horizontal="center" vertical="center" wrapText="1"/>
    </xf>
    <xf numFmtId="0" fontId="5" fillId="16" borderId="7" xfId="0" applyFont="1" applyFill="1" applyBorder="1" applyAlignment="1" applyProtection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165" fontId="31" fillId="0" borderId="5" xfId="0" applyNumberFormat="1" applyFont="1" applyBorder="1" applyAlignment="1">
      <alignment horizontal="center" vertical="center" wrapText="1"/>
    </xf>
    <xf numFmtId="165" fontId="31" fillId="0" borderId="6" xfId="0" applyNumberFormat="1" applyFont="1" applyBorder="1" applyAlignment="1">
      <alignment horizontal="center" vertical="center" wrapText="1"/>
    </xf>
    <xf numFmtId="165" fontId="31" fillId="0" borderId="7" xfId="0" applyNumberFormat="1" applyFont="1" applyBorder="1" applyAlignment="1">
      <alignment horizontal="center" vertical="center" wrapText="1"/>
    </xf>
    <xf numFmtId="1" fontId="31" fillId="0" borderId="5" xfId="0" applyNumberFormat="1" applyFont="1" applyBorder="1" applyAlignment="1">
      <alignment horizontal="center" vertical="center" wrapText="1"/>
    </xf>
    <xf numFmtId="1" fontId="31" fillId="0" borderId="6" xfId="0" applyNumberFormat="1" applyFont="1" applyBorder="1" applyAlignment="1">
      <alignment horizontal="center" vertical="center" wrapText="1"/>
    </xf>
    <xf numFmtId="1" fontId="31" fillId="0" borderId="7" xfId="0" applyNumberFormat="1" applyFont="1" applyBorder="1" applyAlignment="1">
      <alignment horizontal="center" vertical="center" wrapText="1"/>
    </xf>
    <xf numFmtId="0" fontId="10" fillId="11" borderId="9" xfId="0" applyFont="1" applyFill="1" applyBorder="1" applyAlignment="1" applyProtection="1">
      <alignment horizontal="center"/>
    </xf>
    <xf numFmtId="0" fontId="24" fillId="11" borderId="21" xfId="0" applyFont="1" applyFill="1" applyBorder="1" applyAlignment="1">
      <alignment horizontal="left" wrapText="1"/>
    </xf>
    <xf numFmtId="0" fontId="24" fillId="4" borderId="0" xfId="0" applyFont="1" applyFill="1" applyBorder="1" applyAlignment="1">
      <alignment horizontal="left" wrapText="1"/>
    </xf>
    <xf numFmtId="0" fontId="14" fillId="0" borderId="0" xfId="0" applyFont="1" applyAlignment="1" applyProtection="1">
      <alignment horizontal="right" vertical="center"/>
    </xf>
    <xf numFmtId="0" fontId="29" fillId="0" borderId="0" xfId="0" applyFont="1" applyAlignment="1" applyProtection="1">
      <alignment horizontal="right"/>
    </xf>
    <xf numFmtId="0" fontId="37" fillId="0" borderId="0" xfId="0" applyFont="1" applyAlignment="1" applyProtection="1">
      <alignment vertical="center"/>
    </xf>
    <xf numFmtId="0" fontId="36" fillId="0" borderId="0" xfId="0" applyFont="1" applyAlignment="1" applyProtection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37"/>
  <sheetViews>
    <sheetView tabSelected="1" topLeftCell="A708" zoomScale="80" zoomScaleNormal="80" workbookViewId="0">
      <selection activeCell="F729" sqref="F729"/>
    </sheetView>
  </sheetViews>
  <sheetFormatPr defaultRowHeight="15" customHeight="1" x14ac:dyDescent="0.2"/>
  <cols>
    <col min="1" max="1" width="4.5703125" style="56" customWidth="1"/>
    <col min="2" max="2" width="14.5703125" style="80" bestFit="1" customWidth="1"/>
    <col min="3" max="3" width="22.140625" style="68" bestFit="1" customWidth="1"/>
    <col min="4" max="4" width="17.85546875" style="68" bestFit="1" customWidth="1"/>
    <col min="5" max="5" width="37" style="68" customWidth="1"/>
    <col min="6" max="6" width="15" style="56" bestFit="1" customWidth="1"/>
    <col min="7" max="7" width="13.42578125" style="68" bestFit="1" customWidth="1"/>
    <col min="8" max="8" width="22" style="68" customWidth="1"/>
    <col min="9" max="9" width="18" style="68" bestFit="1" customWidth="1"/>
    <col min="10" max="10" width="22" style="68" customWidth="1"/>
    <col min="11" max="11" width="16.7109375" style="68" customWidth="1"/>
    <col min="12" max="12" width="25.42578125" style="68" customWidth="1"/>
    <col min="13" max="13" width="23.85546875" style="68" hidden="1" customWidth="1"/>
    <col min="14" max="14" width="23.85546875" style="68" customWidth="1"/>
    <col min="15" max="15" width="21" style="69" customWidth="1"/>
    <col min="16" max="16" width="91.42578125" style="33" customWidth="1"/>
    <col min="17" max="259" width="9.140625" style="33"/>
    <col min="260" max="260" width="2.7109375" style="33" customWidth="1"/>
    <col min="261" max="261" width="14.28515625" style="33" customWidth="1"/>
    <col min="262" max="262" width="10" style="33" customWidth="1"/>
    <col min="263" max="263" width="11.42578125" style="33" customWidth="1"/>
    <col min="264" max="264" width="25.7109375" style="33" customWidth="1"/>
    <col min="265" max="265" width="18.28515625" style="33" customWidth="1"/>
    <col min="266" max="266" width="8.85546875" style="33" customWidth="1"/>
    <col min="267" max="267" width="26.42578125" style="33" customWidth="1"/>
    <col min="268" max="268" width="30.7109375" style="33" bestFit="1" customWidth="1"/>
    <col min="269" max="269" width="14.28515625" style="33" customWidth="1"/>
    <col min="270" max="515" width="9.140625" style="33"/>
    <col min="516" max="516" width="2.7109375" style="33" customWidth="1"/>
    <col min="517" max="517" width="14.28515625" style="33" customWidth="1"/>
    <col min="518" max="518" width="10" style="33" customWidth="1"/>
    <col min="519" max="519" width="11.42578125" style="33" customWidth="1"/>
    <col min="520" max="520" width="25.7109375" style="33" customWidth="1"/>
    <col min="521" max="521" width="18.28515625" style="33" customWidth="1"/>
    <col min="522" max="522" width="8.85546875" style="33" customWidth="1"/>
    <col min="523" max="523" width="26.42578125" style="33" customWidth="1"/>
    <col min="524" max="524" width="30.7109375" style="33" bestFit="1" customWidth="1"/>
    <col min="525" max="525" width="14.28515625" style="33" customWidth="1"/>
    <col min="526" max="771" width="9.140625" style="33"/>
    <col min="772" max="772" width="2.7109375" style="33" customWidth="1"/>
    <col min="773" max="773" width="14.28515625" style="33" customWidth="1"/>
    <col min="774" max="774" width="10" style="33" customWidth="1"/>
    <col min="775" max="775" width="11.42578125" style="33" customWidth="1"/>
    <col min="776" max="776" width="25.7109375" style="33" customWidth="1"/>
    <col min="777" max="777" width="18.28515625" style="33" customWidth="1"/>
    <col min="778" max="778" width="8.85546875" style="33" customWidth="1"/>
    <col min="779" max="779" width="26.42578125" style="33" customWidth="1"/>
    <col min="780" max="780" width="30.7109375" style="33" bestFit="1" customWidth="1"/>
    <col min="781" max="781" width="14.28515625" style="33" customWidth="1"/>
    <col min="782" max="1027" width="9.140625" style="33"/>
    <col min="1028" max="1028" width="2.7109375" style="33" customWidth="1"/>
    <col min="1029" max="1029" width="14.28515625" style="33" customWidth="1"/>
    <col min="1030" max="1030" width="10" style="33" customWidth="1"/>
    <col min="1031" max="1031" width="11.42578125" style="33" customWidth="1"/>
    <col min="1032" max="1032" width="25.7109375" style="33" customWidth="1"/>
    <col min="1033" max="1033" width="18.28515625" style="33" customWidth="1"/>
    <col min="1034" max="1034" width="8.85546875" style="33" customWidth="1"/>
    <col min="1035" max="1035" width="26.42578125" style="33" customWidth="1"/>
    <col min="1036" max="1036" width="30.7109375" style="33" bestFit="1" customWidth="1"/>
    <col min="1037" max="1037" width="14.28515625" style="33" customWidth="1"/>
    <col min="1038" max="1283" width="9.140625" style="33"/>
    <col min="1284" max="1284" width="2.7109375" style="33" customWidth="1"/>
    <col min="1285" max="1285" width="14.28515625" style="33" customWidth="1"/>
    <col min="1286" max="1286" width="10" style="33" customWidth="1"/>
    <col min="1287" max="1287" width="11.42578125" style="33" customWidth="1"/>
    <col min="1288" max="1288" width="25.7109375" style="33" customWidth="1"/>
    <col min="1289" max="1289" width="18.28515625" style="33" customWidth="1"/>
    <col min="1290" max="1290" width="8.85546875" style="33" customWidth="1"/>
    <col min="1291" max="1291" width="26.42578125" style="33" customWidth="1"/>
    <col min="1292" max="1292" width="30.7109375" style="33" bestFit="1" customWidth="1"/>
    <col min="1293" max="1293" width="14.28515625" style="33" customWidth="1"/>
    <col min="1294" max="1539" width="9.140625" style="33"/>
    <col min="1540" max="1540" width="2.7109375" style="33" customWidth="1"/>
    <col min="1541" max="1541" width="14.28515625" style="33" customWidth="1"/>
    <col min="1542" max="1542" width="10" style="33" customWidth="1"/>
    <col min="1543" max="1543" width="11.42578125" style="33" customWidth="1"/>
    <col min="1544" max="1544" width="25.7109375" style="33" customWidth="1"/>
    <col min="1545" max="1545" width="18.28515625" style="33" customWidth="1"/>
    <col min="1546" max="1546" width="8.85546875" style="33" customWidth="1"/>
    <col min="1547" max="1547" width="26.42578125" style="33" customWidth="1"/>
    <col min="1548" max="1548" width="30.7109375" style="33" bestFit="1" customWidth="1"/>
    <col min="1549" max="1549" width="14.28515625" style="33" customWidth="1"/>
    <col min="1550" max="1795" width="9.140625" style="33"/>
    <col min="1796" max="1796" width="2.7109375" style="33" customWidth="1"/>
    <col min="1797" max="1797" width="14.28515625" style="33" customWidth="1"/>
    <col min="1798" max="1798" width="10" style="33" customWidth="1"/>
    <col min="1799" max="1799" width="11.42578125" style="33" customWidth="1"/>
    <col min="1800" max="1800" width="25.7109375" style="33" customWidth="1"/>
    <col min="1801" max="1801" width="18.28515625" style="33" customWidth="1"/>
    <col min="1802" max="1802" width="8.85546875" style="33" customWidth="1"/>
    <col min="1803" max="1803" width="26.42578125" style="33" customWidth="1"/>
    <col min="1804" max="1804" width="30.7109375" style="33" bestFit="1" customWidth="1"/>
    <col min="1805" max="1805" width="14.28515625" style="33" customWidth="1"/>
    <col min="1806" max="2051" width="9.140625" style="33"/>
    <col min="2052" max="2052" width="2.7109375" style="33" customWidth="1"/>
    <col min="2053" max="2053" width="14.28515625" style="33" customWidth="1"/>
    <col min="2054" max="2054" width="10" style="33" customWidth="1"/>
    <col min="2055" max="2055" width="11.42578125" style="33" customWidth="1"/>
    <col min="2056" max="2056" width="25.7109375" style="33" customWidth="1"/>
    <col min="2057" max="2057" width="18.28515625" style="33" customWidth="1"/>
    <col min="2058" max="2058" width="8.85546875" style="33" customWidth="1"/>
    <col min="2059" max="2059" width="26.42578125" style="33" customWidth="1"/>
    <col min="2060" max="2060" width="30.7109375" style="33" bestFit="1" customWidth="1"/>
    <col min="2061" max="2061" width="14.28515625" style="33" customWidth="1"/>
    <col min="2062" max="2307" width="9.140625" style="33"/>
    <col min="2308" max="2308" width="2.7109375" style="33" customWidth="1"/>
    <col min="2309" max="2309" width="14.28515625" style="33" customWidth="1"/>
    <col min="2310" max="2310" width="10" style="33" customWidth="1"/>
    <col min="2311" max="2311" width="11.42578125" style="33" customWidth="1"/>
    <col min="2312" max="2312" width="25.7109375" style="33" customWidth="1"/>
    <col min="2313" max="2313" width="18.28515625" style="33" customWidth="1"/>
    <col min="2314" max="2314" width="8.85546875" style="33" customWidth="1"/>
    <col min="2315" max="2315" width="26.42578125" style="33" customWidth="1"/>
    <col min="2316" max="2316" width="30.7109375" style="33" bestFit="1" customWidth="1"/>
    <col min="2317" max="2317" width="14.28515625" style="33" customWidth="1"/>
    <col min="2318" max="2563" width="9.140625" style="33"/>
    <col min="2564" max="2564" width="2.7109375" style="33" customWidth="1"/>
    <col min="2565" max="2565" width="14.28515625" style="33" customWidth="1"/>
    <col min="2566" max="2566" width="10" style="33" customWidth="1"/>
    <col min="2567" max="2567" width="11.42578125" style="33" customWidth="1"/>
    <col min="2568" max="2568" width="25.7109375" style="33" customWidth="1"/>
    <col min="2569" max="2569" width="18.28515625" style="33" customWidth="1"/>
    <col min="2570" max="2570" width="8.85546875" style="33" customWidth="1"/>
    <col min="2571" max="2571" width="26.42578125" style="33" customWidth="1"/>
    <col min="2572" max="2572" width="30.7109375" style="33" bestFit="1" customWidth="1"/>
    <col min="2573" max="2573" width="14.28515625" style="33" customWidth="1"/>
    <col min="2574" max="2819" width="9.140625" style="33"/>
    <col min="2820" max="2820" width="2.7109375" style="33" customWidth="1"/>
    <col min="2821" max="2821" width="14.28515625" style="33" customWidth="1"/>
    <col min="2822" max="2822" width="10" style="33" customWidth="1"/>
    <col min="2823" max="2823" width="11.42578125" style="33" customWidth="1"/>
    <col min="2824" max="2824" width="25.7109375" style="33" customWidth="1"/>
    <col min="2825" max="2825" width="18.28515625" style="33" customWidth="1"/>
    <col min="2826" max="2826" width="8.85546875" style="33" customWidth="1"/>
    <col min="2827" max="2827" width="26.42578125" style="33" customWidth="1"/>
    <col min="2828" max="2828" width="30.7109375" style="33" bestFit="1" customWidth="1"/>
    <col min="2829" max="2829" width="14.28515625" style="33" customWidth="1"/>
    <col min="2830" max="3075" width="9.140625" style="33"/>
    <col min="3076" max="3076" width="2.7109375" style="33" customWidth="1"/>
    <col min="3077" max="3077" width="14.28515625" style="33" customWidth="1"/>
    <col min="3078" max="3078" width="10" style="33" customWidth="1"/>
    <col min="3079" max="3079" width="11.42578125" style="33" customWidth="1"/>
    <col min="3080" max="3080" width="25.7109375" style="33" customWidth="1"/>
    <col min="3081" max="3081" width="18.28515625" style="33" customWidth="1"/>
    <col min="3082" max="3082" width="8.85546875" style="33" customWidth="1"/>
    <col min="3083" max="3083" width="26.42578125" style="33" customWidth="1"/>
    <col min="3084" max="3084" width="30.7109375" style="33" bestFit="1" customWidth="1"/>
    <col min="3085" max="3085" width="14.28515625" style="33" customWidth="1"/>
    <col min="3086" max="3331" width="9.140625" style="33"/>
    <col min="3332" max="3332" width="2.7109375" style="33" customWidth="1"/>
    <col min="3333" max="3333" width="14.28515625" style="33" customWidth="1"/>
    <col min="3334" max="3334" width="10" style="33" customWidth="1"/>
    <col min="3335" max="3335" width="11.42578125" style="33" customWidth="1"/>
    <col min="3336" max="3336" width="25.7109375" style="33" customWidth="1"/>
    <col min="3337" max="3337" width="18.28515625" style="33" customWidth="1"/>
    <col min="3338" max="3338" width="8.85546875" style="33" customWidth="1"/>
    <col min="3339" max="3339" width="26.42578125" style="33" customWidth="1"/>
    <col min="3340" max="3340" width="30.7109375" style="33" bestFit="1" customWidth="1"/>
    <col min="3341" max="3341" width="14.28515625" style="33" customWidth="1"/>
    <col min="3342" max="3587" width="9.140625" style="33"/>
    <col min="3588" max="3588" width="2.7109375" style="33" customWidth="1"/>
    <col min="3589" max="3589" width="14.28515625" style="33" customWidth="1"/>
    <col min="3590" max="3590" width="10" style="33" customWidth="1"/>
    <col min="3591" max="3591" width="11.42578125" style="33" customWidth="1"/>
    <col min="3592" max="3592" width="25.7109375" style="33" customWidth="1"/>
    <col min="3593" max="3593" width="18.28515625" style="33" customWidth="1"/>
    <col min="3594" max="3594" width="8.85546875" style="33" customWidth="1"/>
    <col min="3595" max="3595" width="26.42578125" style="33" customWidth="1"/>
    <col min="3596" max="3596" width="30.7109375" style="33" bestFit="1" customWidth="1"/>
    <col min="3597" max="3597" width="14.28515625" style="33" customWidth="1"/>
    <col min="3598" max="3843" width="9.140625" style="33"/>
    <col min="3844" max="3844" width="2.7109375" style="33" customWidth="1"/>
    <col min="3845" max="3845" width="14.28515625" style="33" customWidth="1"/>
    <col min="3846" max="3846" width="10" style="33" customWidth="1"/>
    <col min="3847" max="3847" width="11.42578125" style="33" customWidth="1"/>
    <col min="3848" max="3848" width="25.7109375" style="33" customWidth="1"/>
    <col min="3849" max="3849" width="18.28515625" style="33" customWidth="1"/>
    <col min="3850" max="3850" width="8.85546875" style="33" customWidth="1"/>
    <col min="3851" max="3851" width="26.42578125" style="33" customWidth="1"/>
    <col min="3852" max="3852" width="30.7109375" style="33" bestFit="1" customWidth="1"/>
    <col min="3853" max="3853" width="14.28515625" style="33" customWidth="1"/>
    <col min="3854" max="4099" width="9.140625" style="33"/>
    <col min="4100" max="4100" width="2.7109375" style="33" customWidth="1"/>
    <col min="4101" max="4101" width="14.28515625" style="33" customWidth="1"/>
    <col min="4102" max="4102" width="10" style="33" customWidth="1"/>
    <col min="4103" max="4103" width="11.42578125" style="33" customWidth="1"/>
    <col min="4104" max="4104" width="25.7109375" style="33" customWidth="1"/>
    <col min="4105" max="4105" width="18.28515625" style="33" customWidth="1"/>
    <col min="4106" max="4106" width="8.85546875" style="33" customWidth="1"/>
    <col min="4107" max="4107" width="26.42578125" style="33" customWidth="1"/>
    <col min="4108" max="4108" width="30.7109375" style="33" bestFit="1" customWidth="1"/>
    <col min="4109" max="4109" width="14.28515625" style="33" customWidth="1"/>
    <col min="4110" max="4355" width="9.140625" style="33"/>
    <col min="4356" max="4356" width="2.7109375" style="33" customWidth="1"/>
    <col min="4357" max="4357" width="14.28515625" style="33" customWidth="1"/>
    <col min="4358" max="4358" width="10" style="33" customWidth="1"/>
    <col min="4359" max="4359" width="11.42578125" style="33" customWidth="1"/>
    <col min="4360" max="4360" width="25.7109375" style="33" customWidth="1"/>
    <col min="4361" max="4361" width="18.28515625" style="33" customWidth="1"/>
    <col min="4362" max="4362" width="8.85546875" style="33" customWidth="1"/>
    <col min="4363" max="4363" width="26.42578125" style="33" customWidth="1"/>
    <col min="4364" max="4364" width="30.7109375" style="33" bestFit="1" customWidth="1"/>
    <col min="4365" max="4365" width="14.28515625" style="33" customWidth="1"/>
    <col min="4366" max="4611" width="9.140625" style="33"/>
    <col min="4612" max="4612" width="2.7109375" style="33" customWidth="1"/>
    <col min="4613" max="4613" width="14.28515625" style="33" customWidth="1"/>
    <col min="4614" max="4614" width="10" style="33" customWidth="1"/>
    <col min="4615" max="4615" width="11.42578125" style="33" customWidth="1"/>
    <col min="4616" max="4616" width="25.7109375" style="33" customWidth="1"/>
    <col min="4617" max="4617" width="18.28515625" style="33" customWidth="1"/>
    <col min="4618" max="4618" width="8.85546875" style="33" customWidth="1"/>
    <col min="4619" max="4619" width="26.42578125" style="33" customWidth="1"/>
    <col min="4620" max="4620" width="30.7109375" style="33" bestFit="1" customWidth="1"/>
    <col min="4621" max="4621" width="14.28515625" style="33" customWidth="1"/>
    <col min="4622" max="4867" width="9.140625" style="33"/>
    <col min="4868" max="4868" width="2.7109375" style="33" customWidth="1"/>
    <col min="4869" max="4869" width="14.28515625" style="33" customWidth="1"/>
    <col min="4870" max="4870" width="10" style="33" customWidth="1"/>
    <col min="4871" max="4871" width="11.42578125" style="33" customWidth="1"/>
    <col min="4872" max="4872" width="25.7109375" style="33" customWidth="1"/>
    <col min="4873" max="4873" width="18.28515625" style="33" customWidth="1"/>
    <col min="4874" max="4874" width="8.85546875" style="33" customWidth="1"/>
    <col min="4875" max="4875" width="26.42578125" style="33" customWidth="1"/>
    <col min="4876" max="4876" width="30.7109375" style="33" bestFit="1" customWidth="1"/>
    <col min="4877" max="4877" width="14.28515625" style="33" customWidth="1"/>
    <col min="4878" max="5123" width="9.140625" style="33"/>
    <col min="5124" max="5124" width="2.7109375" style="33" customWidth="1"/>
    <col min="5125" max="5125" width="14.28515625" style="33" customWidth="1"/>
    <col min="5126" max="5126" width="10" style="33" customWidth="1"/>
    <col min="5127" max="5127" width="11.42578125" style="33" customWidth="1"/>
    <col min="5128" max="5128" width="25.7109375" style="33" customWidth="1"/>
    <col min="5129" max="5129" width="18.28515625" style="33" customWidth="1"/>
    <col min="5130" max="5130" width="8.85546875" style="33" customWidth="1"/>
    <col min="5131" max="5131" width="26.42578125" style="33" customWidth="1"/>
    <col min="5132" max="5132" width="30.7109375" style="33" bestFit="1" customWidth="1"/>
    <col min="5133" max="5133" width="14.28515625" style="33" customWidth="1"/>
    <col min="5134" max="5379" width="9.140625" style="33"/>
    <col min="5380" max="5380" width="2.7109375" style="33" customWidth="1"/>
    <col min="5381" max="5381" width="14.28515625" style="33" customWidth="1"/>
    <col min="5382" max="5382" width="10" style="33" customWidth="1"/>
    <col min="5383" max="5383" width="11.42578125" style="33" customWidth="1"/>
    <col min="5384" max="5384" width="25.7109375" style="33" customWidth="1"/>
    <col min="5385" max="5385" width="18.28515625" style="33" customWidth="1"/>
    <col min="5386" max="5386" width="8.85546875" style="33" customWidth="1"/>
    <col min="5387" max="5387" width="26.42578125" style="33" customWidth="1"/>
    <col min="5388" max="5388" width="30.7109375" style="33" bestFit="1" customWidth="1"/>
    <col min="5389" max="5389" width="14.28515625" style="33" customWidth="1"/>
    <col min="5390" max="5635" width="9.140625" style="33"/>
    <col min="5636" max="5636" width="2.7109375" style="33" customWidth="1"/>
    <col min="5637" max="5637" width="14.28515625" style="33" customWidth="1"/>
    <col min="5638" max="5638" width="10" style="33" customWidth="1"/>
    <col min="5639" max="5639" width="11.42578125" style="33" customWidth="1"/>
    <col min="5640" max="5640" width="25.7109375" style="33" customWidth="1"/>
    <col min="5641" max="5641" width="18.28515625" style="33" customWidth="1"/>
    <col min="5642" max="5642" width="8.85546875" style="33" customWidth="1"/>
    <col min="5643" max="5643" width="26.42578125" style="33" customWidth="1"/>
    <col min="5644" max="5644" width="30.7109375" style="33" bestFit="1" customWidth="1"/>
    <col min="5645" max="5645" width="14.28515625" style="33" customWidth="1"/>
    <col min="5646" max="5891" width="9.140625" style="33"/>
    <col min="5892" max="5892" width="2.7109375" style="33" customWidth="1"/>
    <col min="5893" max="5893" width="14.28515625" style="33" customWidth="1"/>
    <col min="5894" max="5894" width="10" style="33" customWidth="1"/>
    <col min="5895" max="5895" width="11.42578125" style="33" customWidth="1"/>
    <col min="5896" max="5896" width="25.7109375" style="33" customWidth="1"/>
    <col min="5897" max="5897" width="18.28515625" style="33" customWidth="1"/>
    <col min="5898" max="5898" width="8.85546875" style="33" customWidth="1"/>
    <col min="5899" max="5899" width="26.42578125" style="33" customWidth="1"/>
    <col min="5900" max="5900" width="30.7109375" style="33" bestFit="1" customWidth="1"/>
    <col min="5901" max="5901" width="14.28515625" style="33" customWidth="1"/>
    <col min="5902" max="6147" width="9.140625" style="33"/>
    <col min="6148" max="6148" width="2.7109375" style="33" customWidth="1"/>
    <col min="6149" max="6149" width="14.28515625" style="33" customWidth="1"/>
    <col min="6150" max="6150" width="10" style="33" customWidth="1"/>
    <col min="6151" max="6151" width="11.42578125" style="33" customWidth="1"/>
    <col min="6152" max="6152" width="25.7109375" style="33" customWidth="1"/>
    <col min="6153" max="6153" width="18.28515625" style="33" customWidth="1"/>
    <col min="6154" max="6154" width="8.85546875" style="33" customWidth="1"/>
    <col min="6155" max="6155" width="26.42578125" style="33" customWidth="1"/>
    <col min="6156" max="6156" width="30.7109375" style="33" bestFit="1" customWidth="1"/>
    <col min="6157" max="6157" width="14.28515625" style="33" customWidth="1"/>
    <col min="6158" max="6403" width="9.140625" style="33"/>
    <col min="6404" max="6404" width="2.7109375" style="33" customWidth="1"/>
    <col min="6405" max="6405" width="14.28515625" style="33" customWidth="1"/>
    <col min="6406" max="6406" width="10" style="33" customWidth="1"/>
    <col min="6407" max="6407" width="11.42578125" style="33" customWidth="1"/>
    <col min="6408" max="6408" width="25.7109375" style="33" customWidth="1"/>
    <col min="6409" max="6409" width="18.28515625" style="33" customWidth="1"/>
    <col min="6410" max="6410" width="8.85546875" style="33" customWidth="1"/>
    <col min="6411" max="6411" width="26.42578125" style="33" customWidth="1"/>
    <col min="6412" max="6412" width="30.7109375" style="33" bestFit="1" customWidth="1"/>
    <col min="6413" max="6413" width="14.28515625" style="33" customWidth="1"/>
    <col min="6414" max="6659" width="9.140625" style="33"/>
    <col min="6660" max="6660" width="2.7109375" style="33" customWidth="1"/>
    <col min="6661" max="6661" width="14.28515625" style="33" customWidth="1"/>
    <col min="6662" max="6662" width="10" style="33" customWidth="1"/>
    <col min="6663" max="6663" width="11.42578125" style="33" customWidth="1"/>
    <col min="6664" max="6664" width="25.7109375" style="33" customWidth="1"/>
    <col min="6665" max="6665" width="18.28515625" style="33" customWidth="1"/>
    <col min="6666" max="6666" width="8.85546875" style="33" customWidth="1"/>
    <col min="6667" max="6667" width="26.42578125" style="33" customWidth="1"/>
    <col min="6668" max="6668" width="30.7109375" style="33" bestFit="1" customWidth="1"/>
    <col min="6669" max="6669" width="14.28515625" style="33" customWidth="1"/>
    <col min="6670" max="6915" width="9.140625" style="33"/>
    <col min="6916" max="6916" width="2.7109375" style="33" customWidth="1"/>
    <col min="6917" max="6917" width="14.28515625" style="33" customWidth="1"/>
    <col min="6918" max="6918" width="10" style="33" customWidth="1"/>
    <col min="6919" max="6919" width="11.42578125" style="33" customWidth="1"/>
    <col min="6920" max="6920" width="25.7109375" style="33" customWidth="1"/>
    <col min="6921" max="6921" width="18.28515625" style="33" customWidth="1"/>
    <col min="6922" max="6922" width="8.85546875" style="33" customWidth="1"/>
    <col min="6923" max="6923" width="26.42578125" style="33" customWidth="1"/>
    <col min="6924" max="6924" width="30.7109375" style="33" bestFit="1" customWidth="1"/>
    <col min="6925" max="6925" width="14.28515625" style="33" customWidth="1"/>
    <col min="6926" max="7171" width="9.140625" style="33"/>
    <col min="7172" max="7172" width="2.7109375" style="33" customWidth="1"/>
    <col min="7173" max="7173" width="14.28515625" style="33" customWidth="1"/>
    <col min="7174" max="7174" width="10" style="33" customWidth="1"/>
    <col min="7175" max="7175" width="11.42578125" style="33" customWidth="1"/>
    <col min="7176" max="7176" width="25.7109375" style="33" customWidth="1"/>
    <col min="7177" max="7177" width="18.28515625" style="33" customWidth="1"/>
    <col min="7178" max="7178" width="8.85546875" style="33" customWidth="1"/>
    <col min="7179" max="7179" width="26.42578125" style="33" customWidth="1"/>
    <col min="7180" max="7180" width="30.7109375" style="33" bestFit="1" customWidth="1"/>
    <col min="7181" max="7181" width="14.28515625" style="33" customWidth="1"/>
    <col min="7182" max="7427" width="9.140625" style="33"/>
    <col min="7428" max="7428" width="2.7109375" style="33" customWidth="1"/>
    <col min="7429" max="7429" width="14.28515625" style="33" customWidth="1"/>
    <col min="7430" max="7430" width="10" style="33" customWidth="1"/>
    <col min="7431" max="7431" width="11.42578125" style="33" customWidth="1"/>
    <col min="7432" max="7432" width="25.7109375" style="33" customWidth="1"/>
    <col min="7433" max="7433" width="18.28515625" style="33" customWidth="1"/>
    <col min="7434" max="7434" width="8.85546875" style="33" customWidth="1"/>
    <col min="7435" max="7435" width="26.42578125" style="33" customWidth="1"/>
    <col min="7436" max="7436" width="30.7109375" style="33" bestFit="1" customWidth="1"/>
    <col min="7437" max="7437" width="14.28515625" style="33" customWidth="1"/>
    <col min="7438" max="7683" width="9.140625" style="33"/>
    <col min="7684" max="7684" width="2.7109375" style="33" customWidth="1"/>
    <col min="7685" max="7685" width="14.28515625" style="33" customWidth="1"/>
    <col min="7686" max="7686" width="10" style="33" customWidth="1"/>
    <col min="7687" max="7687" width="11.42578125" style="33" customWidth="1"/>
    <col min="7688" max="7688" width="25.7109375" style="33" customWidth="1"/>
    <col min="7689" max="7689" width="18.28515625" style="33" customWidth="1"/>
    <col min="7690" max="7690" width="8.85546875" style="33" customWidth="1"/>
    <col min="7691" max="7691" width="26.42578125" style="33" customWidth="1"/>
    <col min="7692" max="7692" width="30.7109375" style="33" bestFit="1" customWidth="1"/>
    <col min="7693" max="7693" width="14.28515625" style="33" customWidth="1"/>
    <col min="7694" max="7939" width="9.140625" style="33"/>
    <col min="7940" max="7940" width="2.7109375" style="33" customWidth="1"/>
    <col min="7941" max="7941" width="14.28515625" style="33" customWidth="1"/>
    <col min="7942" max="7942" width="10" style="33" customWidth="1"/>
    <col min="7943" max="7943" width="11.42578125" style="33" customWidth="1"/>
    <col min="7944" max="7944" width="25.7109375" style="33" customWidth="1"/>
    <col min="7945" max="7945" width="18.28515625" style="33" customWidth="1"/>
    <col min="7946" max="7946" width="8.85546875" style="33" customWidth="1"/>
    <col min="7947" max="7947" width="26.42578125" style="33" customWidth="1"/>
    <col min="7948" max="7948" width="30.7109375" style="33" bestFit="1" customWidth="1"/>
    <col min="7949" max="7949" width="14.28515625" style="33" customWidth="1"/>
    <col min="7950" max="8195" width="9.140625" style="33"/>
    <col min="8196" max="8196" width="2.7109375" style="33" customWidth="1"/>
    <col min="8197" max="8197" width="14.28515625" style="33" customWidth="1"/>
    <col min="8198" max="8198" width="10" style="33" customWidth="1"/>
    <col min="8199" max="8199" width="11.42578125" style="33" customWidth="1"/>
    <col min="8200" max="8200" width="25.7109375" style="33" customWidth="1"/>
    <col min="8201" max="8201" width="18.28515625" style="33" customWidth="1"/>
    <col min="8202" max="8202" width="8.85546875" style="33" customWidth="1"/>
    <col min="8203" max="8203" width="26.42578125" style="33" customWidth="1"/>
    <col min="8204" max="8204" width="30.7109375" style="33" bestFit="1" customWidth="1"/>
    <col min="8205" max="8205" width="14.28515625" style="33" customWidth="1"/>
    <col min="8206" max="8451" width="9.140625" style="33"/>
    <col min="8452" max="8452" width="2.7109375" style="33" customWidth="1"/>
    <col min="8453" max="8453" width="14.28515625" style="33" customWidth="1"/>
    <col min="8454" max="8454" width="10" style="33" customWidth="1"/>
    <col min="8455" max="8455" width="11.42578125" style="33" customWidth="1"/>
    <col min="8456" max="8456" width="25.7109375" style="33" customWidth="1"/>
    <col min="8457" max="8457" width="18.28515625" style="33" customWidth="1"/>
    <col min="8458" max="8458" width="8.85546875" style="33" customWidth="1"/>
    <col min="8459" max="8459" width="26.42578125" style="33" customWidth="1"/>
    <col min="8460" max="8460" width="30.7109375" style="33" bestFit="1" customWidth="1"/>
    <col min="8461" max="8461" width="14.28515625" style="33" customWidth="1"/>
    <col min="8462" max="8707" width="9.140625" style="33"/>
    <col min="8708" max="8708" width="2.7109375" style="33" customWidth="1"/>
    <col min="8709" max="8709" width="14.28515625" style="33" customWidth="1"/>
    <col min="8710" max="8710" width="10" style="33" customWidth="1"/>
    <col min="8711" max="8711" width="11.42578125" style="33" customWidth="1"/>
    <col min="8712" max="8712" width="25.7109375" style="33" customWidth="1"/>
    <col min="8713" max="8713" width="18.28515625" style="33" customWidth="1"/>
    <col min="8714" max="8714" width="8.85546875" style="33" customWidth="1"/>
    <col min="8715" max="8715" width="26.42578125" style="33" customWidth="1"/>
    <col min="8716" max="8716" width="30.7109375" style="33" bestFit="1" customWidth="1"/>
    <col min="8717" max="8717" width="14.28515625" style="33" customWidth="1"/>
    <col min="8718" max="8963" width="9.140625" style="33"/>
    <col min="8964" max="8964" width="2.7109375" style="33" customWidth="1"/>
    <col min="8965" max="8965" width="14.28515625" style="33" customWidth="1"/>
    <col min="8966" max="8966" width="10" style="33" customWidth="1"/>
    <col min="8967" max="8967" width="11.42578125" style="33" customWidth="1"/>
    <col min="8968" max="8968" width="25.7109375" style="33" customWidth="1"/>
    <col min="8969" max="8969" width="18.28515625" style="33" customWidth="1"/>
    <col min="8970" max="8970" width="8.85546875" style="33" customWidth="1"/>
    <col min="8971" max="8971" width="26.42578125" style="33" customWidth="1"/>
    <col min="8972" max="8972" width="30.7109375" style="33" bestFit="1" customWidth="1"/>
    <col min="8973" max="8973" width="14.28515625" style="33" customWidth="1"/>
    <col min="8974" max="9219" width="9.140625" style="33"/>
    <col min="9220" max="9220" width="2.7109375" style="33" customWidth="1"/>
    <col min="9221" max="9221" width="14.28515625" style="33" customWidth="1"/>
    <col min="9222" max="9222" width="10" style="33" customWidth="1"/>
    <col min="9223" max="9223" width="11.42578125" style="33" customWidth="1"/>
    <col min="9224" max="9224" width="25.7109375" style="33" customWidth="1"/>
    <col min="9225" max="9225" width="18.28515625" style="33" customWidth="1"/>
    <col min="9226" max="9226" width="8.85546875" style="33" customWidth="1"/>
    <col min="9227" max="9227" width="26.42578125" style="33" customWidth="1"/>
    <col min="9228" max="9228" width="30.7109375" style="33" bestFit="1" customWidth="1"/>
    <col min="9229" max="9229" width="14.28515625" style="33" customWidth="1"/>
    <col min="9230" max="9475" width="9.140625" style="33"/>
    <col min="9476" max="9476" width="2.7109375" style="33" customWidth="1"/>
    <col min="9477" max="9477" width="14.28515625" style="33" customWidth="1"/>
    <col min="9478" max="9478" width="10" style="33" customWidth="1"/>
    <col min="9479" max="9479" width="11.42578125" style="33" customWidth="1"/>
    <col min="9480" max="9480" width="25.7109375" style="33" customWidth="1"/>
    <col min="9481" max="9481" width="18.28515625" style="33" customWidth="1"/>
    <col min="9482" max="9482" width="8.85546875" style="33" customWidth="1"/>
    <col min="9483" max="9483" width="26.42578125" style="33" customWidth="1"/>
    <col min="9484" max="9484" width="30.7109375" style="33" bestFit="1" customWidth="1"/>
    <col min="9485" max="9485" width="14.28515625" style="33" customWidth="1"/>
    <col min="9486" max="9731" width="9.140625" style="33"/>
    <col min="9732" max="9732" width="2.7109375" style="33" customWidth="1"/>
    <col min="9733" max="9733" width="14.28515625" style="33" customWidth="1"/>
    <col min="9734" max="9734" width="10" style="33" customWidth="1"/>
    <col min="9735" max="9735" width="11.42578125" style="33" customWidth="1"/>
    <col min="9736" max="9736" width="25.7109375" style="33" customWidth="1"/>
    <col min="9737" max="9737" width="18.28515625" style="33" customWidth="1"/>
    <col min="9738" max="9738" width="8.85546875" style="33" customWidth="1"/>
    <col min="9739" max="9739" width="26.42578125" style="33" customWidth="1"/>
    <col min="9740" max="9740" width="30.7109375" style="33" bestFit="1" customWidth="1"/>
    <col min="9741" max="9741" width="14.28515625" style="33" customWidth="1"/>
    <col min="9742" max="9987" width="9.140625" style="33"/>
    <col min="9988" max="9988" width="2.7109375" style="33" customWidth="1"/>
    <col min="9989" max="9989" width="14.28515625" style="33" customWidth="1"/>
    <col min="9990" max="9990" width="10" style="33" customWidth="1"/>
    <col min="9991" max="9991" width="11.42578125" style="33" customWidth="1"/>
    <col min="9992" max="9992" width="25.7109375" style="33" customWidth="1"/>
    <col min="9993" max="9993" width="18.28515625" style="33" customWidth="1"/>
    <col min="9994" max="9994" width="8.85546875" style="33" customWidth="1"/>
    <col min="9995" max="9995" width="26.42578125" style="33" customWidth="1"/>
    <col min="9996" max="9996" width="30.7109375" style="33" bestFit="1" customWidth="1"/>
    <col min="9997" max="9997" width="14.28515625" style="33" customWidth="1"/>
    <col min="9998" max="10243" width="9.140625" style="33"/>
    <col min="10244" max="10244" width="2.7109375" style="33" customWidth="1"/>
    <col min="10245" max="10245" width="14.28515625" style="33" customWidth="1"/>
    <col min="10246" max="10246" width="10" style="33" customWidth="1"/>
    <col min="10247" max="10247" width="11.42578125" style="33" customWidth="1"/>
    <col min="10248" max="10248" width="25.7109375" style="33" customWidth="1"/>
    <col min="10249" max="10249" width="18.28515625" style="33" customWidth="1"/>
    <col min="10250" max="10250" width="8.85546875" style="33" customWidth="1"/>
    <col min="10251" max="10251" width="26.42578125" style="33" customWidth="1"/>
    <col min="10252" max="10252" width="30.7109375" style="33" bestFit="1" customWidth="1"/>
    <col min="10253" max="10253" width="14.28515625" style="33" customWidth="1"/>
    <col min="10254" max="10499" width="9.140625" style="33"/>
    <col min="10500" max="10500" width="2.7109375" style="33" customWidth="1"/>
    <col min="10501" max="10501" width="14.28515625" style="33" customWidth="1"/>
    <col min="10502" max="10502" width="10" style="33" customWidth="1"/>
    <col min="10503" max="10503" width="11.42578125" style="33" customWidth="1"/>
    <col min="10504" max="10504" width="25.7109375" style="33" customWidth="1"/>
    <col min="10505" max="10505" width="18.28515625" style="33" customWidth="1"/>
    <col min="10506" max="10506" width="8.85546875" style="33" customWidth="1"/>
    <col min="10507" max="10507" width="26.42578125" style="33" customWidth="1"/>
    <col min="10508" max="10508" width="30.7109375" style="33" bestFit="1" customWidth="1"/>
    <col min="10509" max="10509" width="14.28515625" style="33" customWidth="1"/>
    <col min="10510" max="10755" width="9.140625" style="33"/>
    <col min="10756" max="10756" width="2.7109375" style="33" customWidth="1"/>
    <col min="10757" max="10757" width="14.28515625" style="33" customWidth="1"/>
    <col min="10758" max="10758" width="10" style="33" customWidth="1"/>
    <col min="10759" max="10759" width="11.42578125" style="33" customWidth="1"/>
    <col min="10760" max="10760" width="25.7109375" style="33" customWidth="1"/>
    <col min="10761" max="10761" width="18.28515625" style="33" customWidth="1"/>
    <col min="10762" max="10762" width="8.85546875" style="33" customWidth="1"/>
    <col min="10763" max="10763" width="26.42578125" style="33" customWidth="1"/>
    <col min="10764" max="10764" width="30.7109375" style="33" bestFit="1" customWidth="1"/>
    <col min="10765" max="10765" width="14.28515625" style="33" customWidth="1"/>
    <col min="10766" max="11011" width="9.140625" style="33"/>
    <col min="11012" max="11012" width="2.7109375" style="33" customWidth="1"/>
    <col min="11013" max="11013" width="14.28515625" style="33" customWidth="1"/>
    <col min="11014" max="11014" width="10" style="33" customWidth="1"/>
    <col min="11015" max="11015" width="11.42578125" style="33" customWidth="1"/>
    <col min="11016" max="11016" width="25.7109375" style="33" customWidth="1"/>
    <col min="11017" max="11017" width="18.28515625" style="33" customWidth="1"/>
    <col min="11018" max="11018" width="8.85546875" style="33" customWidth="1"/>
    <col min="11019" max="11019" width="26.42578125" style="33" customWidth="1"/>
    <col min="11020" max="11020" width="30.7109375" style="33" bestFit="1" customWidth="1"/>
    <col min="11021" max="11021" width="14.28515625" style="33" customWidth="1"/>
    <col min="11022" max="11267" width="9.140625" style="33"/>
    <col min="11268" max="11268" width="2.7109375" style="33" customWidth="1"/>
    <col min="11269" max="11269" width="14.28515625" style="33" customWidth="1"/>
    <col min="11270" max="11270" width="10" style="33" customWidth="1"/>
    <col min="11271" max="11271" width="11.42578125" style="33" customWidth="1"/>
    <col min="11272" max="11272" width="25.7109375" style="33" customWidth="1"/>
    <col min="11273" max="11273" width="18.28515625" style="33" customWidth="1"/>
    <col min="11274" max="11274" width="8.85546875" style="33" customWidth="1"/>
    <col min="11275" max="11275" width="26.42578125" style="33" customWidth="1"/>
    <col min="11276" max="11276" width="30.7109375" style="33" bestFit="1" customWidth="1"/>
    <col min="11277" max="11277" width="14.28515625" style="33" customWidth="1"/>
    <col min="11278" max="11523" width="9.140625" style="33"/>
    <col min="11524" max="11524" width="2.7109375" style="33" customWidth="1"/>
    <col min="11525" max="11525" width="14.28515625" style="33" customWidth="1"/>
    <col min="11526" max="11526" width="10" style="33" customWidth="1"/>
    <col min="11527" max="11527" width="11.42578125" style="33" customWidth="1"/>
    <col min="11528" max="11528" width="25.7109375" style="33" customWidth="1"/>
    <col min="11529" max="11529" width="18.28515625" style="33" customWidth="1"/>
    <col min="11530" max="11530" width="8.85546875" style="33" customWidth="1"/>
    <col min="11531" max="11531" width="26.42578125" style="33" customWidth="1"/>
    <col min="11532" max="11532" width="30.7109375" style="33" bestFit="1" customWidth="1"/>
    <col min="11533" max="11533" width="14.28515625" style="33" customWidth="1"/>
    <col min="11534" max="11779" width="9.140625" style="33"/>
    <col min="11780" max="11780" width="2.7109375" style="33" customWidth="1"/>
    <col min="11781" max="11781" width="14.28515625" style="33" customWidth="1"/>
    <col min="11782" max="11782" width="10" style="33" customWidth="1"/>
    <col min="11783" max="11783" width="11.42578125" style="33" customWidth="1"/>
    <col min="11784" max="11784" width="25.7109375" style="33" customWidth="1"/>
    <col min="11785" max="11785" width="18.28515625" style="33" customWidth="1"/>
    <col min="11786" max="11786" width="8.85546875" style="33" customWidth="1"/>
    <col min="11787" max="11787" width="26.42578125" style="33" customWidth="1"/>
    <col min="11788" max="11788" width="30.7109375" style="33" bestFit="1" customWidth="1"/>
    <col min="11789" max="11789" width="14.28515625" style="33" customWidth="1"/>
    <col min="11790" max="12035" width="9.140625" style="33"/>
    <col min="12036" max="12036" width="2.7109375" style="33" customWidth="1"/>
    <col min="12037" max="12037" width="14.28515625" style="33" customWidth="1"/>
    <col min="12038" max="12038" width="10" style="33" customWidth="1"/>
    <col min="12039" max="12039" width="11.42578125" style="33" customWidth="1"/>
    <col min="12040" max="12040" width="25.7109375" style="33" customWidth="1"/>
    <col min="12041" max="12041" width="18.28515625" style="33" customWidth="1"/>
    <col min="12042" max="12042" width="8.85546875" style="33" customWidth="1"/>
    <col min="12043" max="12043" width="26.42578125" style="33" customWidth="1"/>
    <col min="12044" max="12044" width="30.7109375" style="33" bestFit="1" customWidth="1"/>
    <col min="12045" max="12045" width="14.28515625" style="33" customWidth="1"/>
    <col min="12046" max="12291" width="9.140625" style="33"/>
    <col min="12292" max="12292" width="2.7109375" style="33" customWidth="1"/>
    <col min="12293" max="12293" width="14.28515625" style="33" customWidth="1"/>
    <col min="12294" max="12294" width="10" style="33" customWidth="1"/>
    <col min="12295" max="12295" width="11.42578125" style="33" customWidth="1"/>
    <col min="12296" max="12296" width="25.7109375" style="33" customWidth="1"/>
    <col min="12297" max="12297" width="18.28515625" style="33" customWidth="1"/>
    <col min="12298" max="12298" width="8.85546875" style="33" customWidth="1"/>
    <col min="12299" max="12299" width="26.42578125" style="33" customWidth="1"/>
    <col min="12300" max="12300" width="30.7109375" style="33" bestFit="1" customWidth="1"/>
    <col min="12301" max="12301" width="14.28515625" style="33" customWidth="1"/>
    <col min="12302" max="12547" width="9.140625" style="33"/>
    <col min="12548" max="12548" width="2.7109375" style="33" customWidth="1"/>
    <col min="12549" max="12549" width="14.28515625" style="33" customWidth="1"/>
    <col min="12550" max="12550" width="10" style="33" customWidth="1"/>
    <col min="12551" max="12551" width="11.42578125" style="33" customWidth="1"/>
    <col min="12552" max="12552" width="25.7109375" style="33" customWidth="1"/>
    <col min="12553" max="12553" width="18.28515625" style="33" customWidth="1"/>
    <col min="12554" max="12554" width="8.85546875" style="33" customWidth="1"/>
    <col min="12555" max="12555" width="26.42578125" style="33" customWidth="1"/>
    <col min="12556" max="12556" width="30.7109375" style="33" bestFit="1" customWidth="1"/>
    <col min="12557" max="12557" width="14.28515625" style="33" customWidth="1"/>
    <col min="12558" max="12803" width="9.140625" style="33"/>
    <col min="12804" max="12804" width="2.7109375" style="33" customWidth="1"/>
    <col min="12805" max="12805" width="14.28515625" style="33" customWidth="1"/>
    <col min="12806" max="12806" width="10" style="33" customWidth="1"/>
    <col min="12807" max="12807" width="11.42578125" style="33" customWidth="1"/>
    <col min="12808" max="12808" width="25.7109375" style="33" customWidth="1"/>
    <col min="12809" max="12809" width="18.28515625" style="33" customWidth="1"/>
    <col min="12810" max="12810" width="8.85546875" style="33" customWidth="1"/>
    <col min="12811" max="12811" width="26.42578125" style="33" customWidth="1"/>
    <col min="12812" max="12812" width="30.7109375" style="33" bestFit="1" customWidth="1"/>
    <col min="12813" max="12813" width="14.28515625" style="33" customWidth="1"/>
    <col min="12814" max="13059" width="9.140625" style="33"/>
    <col min="13060" max="13060" width="2.7109375" style="33" customWidth="1"/>
    <col min="13061" max="13061" width="14.28515625" style="33" customWidth="1"/>
    <col min="13062" max="13062" width="10" style="33" customWidth="1"/>
    <col min="13063" max="13063" width="11.42578125" style="33" customWidth="1"/>
    <col min="13064" max="13064" width="25.7109375" style="33" customWidth="1"/>
    <col min="13065" max="13065" width="18.28515625" style="33" customWidth="1"/>
    <col min="13066" max="13066" width="8.85546875" style="33" customWidth="1"/>
    <col min="13067" max="13067" width="26.42578125" style="33" customWidth="1"/>
    <col min="13068" max="13068" width="30.7109375" style="33" bestFit="1" customWidth="1"/>
    <col min="13069" max="13069" width="14.28515625" style="33" customWidth="1"/>
    <col min="13070" max="13315" width="9.140625" style="33"/>
    <col min="13316" max="13316" width="2.7109375" style="33" customWidth="1"/>
    <col min="13317" max="13317" width="14.28515625" style="33" customWidth="1"/>
    <col min="13318" max="13318" width="10" style="33" customWidth="1"/>
    <col min="13319" max="13319" width="11.42578125" style="33" customWidth="1"/>
    <col min="13320" max="13320" width="25.7109375" style="33" customWidth="1"/>
    <col min="13321" max="13321" width="18.28515625" style="33" customWidth="1"/>
    <col min="13322" max="13322" width="8.85546875" style="33" customWidth="1"/>
    <col min="13323" max="13323" width="26.42578125" style="33" customWidth="1"/>
    <col min="13324" max="13324" width="30.7109375" style="33" bestFit="1" customWidth="1"/>
    <col min="13325" max="13325" width="14.28515625" style="33" customWidth="1"/>
    <col min="13326" max="13571" width="9.140625" style="33"/>
    <col min="13572" max="13572" width="2.7109375" style="33" customWidth="1"/>
    <col min="13573" max="13573" width="14.28515625" style="33" customWidth="1"/>
    <col min="13574" max="13574" width="10" style="33" customWidth="1"/>
    <col min="13575" max="13575" width="11.42578125" style="33" customWidth="1"/>
    <col min="13576" max="13576" width="25.7109375" style="33" customWidth="1"/>
    <col min="13577" max="13577" width="18.28515625" style="33" customWidth="1"/>
    <col min="13578" max="13578" width="8.85546875" style="33" customWidth="1"/>
    <col min="13579" max="13579" width="26.42578125" style="33" customWidth="1"/>
    <col min="13580" max="13580" width="30.7109375" style="33" bestFit="1" customWidth="1"/>
    <col min="13581" max="13581" width="14.28515625" style="33" customWidth="1"/>
    <col min="13582" max="13827" width="9.140625" style="33"/>
    <col min="13828" max="13828" width="2.7109375" style="33" customWidth="1"/>
    <col min="13829" max="13829" width="14.28515625" style="33" customWidth="1"/>
    <col min="13830" max="13830" width="10" style="33" customWidth="1"/>
    <col min="13831" max="13831" width="11.42578125" style="33" customWidth="1"/>
    <col min="13832" max="13832" width="25.7109375" style="33" customWidth="1"/>
    <col min="13833" max="13833" width="18.28515625" style="33" customWidth="1"/>
    <col min="13834" max="13834" width="8.85546875" style="33" customWidth="1"/>
    <col min="13835" max="13835" width="26.42578125" style="33" customWidth="1"/>
    <col min="13836" max="13836" width="30.7109375" style="33" bestFit="1" customWidth="1"/>
    <col min="13837" max="13837" width="14.28515625" style="33" customWidth="1"/>
    <col min="13838" max="14083" width="9.140625" style="33"/>
    <col min="14084" max="14084" width="2.7109375" style="33" customWidth="1"/>
    <col min="14085" max="14085" width="14.28515625" style="33" customWidth="1"/>
    <col min="14086" max="14086" width="10" style="33" customWidth="1"/>
    <col min="14087" max="14087" width="11.42578125" style="33" customWidth="1"/>
    <col min="14088" max="14088" width="25.7109375" style="33" customWidth="1"/>
    <col min="14089" max="14089" width="18.28515625" style="33" customWidth="1"/>
    <col min="14090" max="14090" width="8.85546875" style="33" customWidth="1"/>
    <col min="14091" max="14091" width="26.42578125" style="33" customWidth="1"/>
    <col min="14092" max="14092" width="30.7109375" style="33" bestFit="1" customWidth="1"/>
    <col min="14093" max="14093" width="14.28515625" style="33" customWidth="1"/>
    <col min="14094" max="14339" width="9.140625" style="33"/>
    <col min="14340" max="14340" width="2.7109375" style="33" customWidth="1"/>
    <col min="14341" max="14341" width="14.28515625" style="33" customWidth="1"/>
    <col min="14342" max="14342" width="10" style="33" customWidth="1"/>
    <col min="14343" max="14343" width="11.42578125" style="33" customWidth="1"/>
    <col min="14344" max="14344" width="25.7109375" style="33" customWidth="1"/>
    <col min="14345" max="14345" width="18.28515625" style="33" customWidth="1"/>
    <col min="14346" max="14346" width="8.85546875" style="33" customWidth="1"/>
    <col min="14347" max="14347" width="26.42578125" style="33" customWidth="1"/>
    <col min="14348" max="14348" width="30.7109375" style="33" bestFit="1" customWidth="1"/>
    <col min="14349" max="14349" width="14.28515625" style="33" customWidth="1"/>
    <col min="14350" max="14595" width="9.140625" style="33"/>
    <col min="14596" max="14596" width="2.7109375" style="33" customWidth="1"/>
    <col min="14597" max="14597" width="14.28515625" style="33" customWidth="1"/>
    <col min="14598" max="14598" width="10" style="33" customWidth="1"/>
    <col min="14599" max="14599" width="11.42578125" style="33" customWidth="1"/>
    <col min="14600" max="14600" width="25.7109375" style="33" customWidth="1"/>
    <col min="14601" max="14601" width="18.28515625" style="33" customWidth="1"/>
    <col min="14602" max="14602" width="8.85546875" style="33" customWidth="1"/>
    <col min="14603" max="14603" width="26.42578125" style="33" customWidth="1"/>
    <col min="14604" max="14604" width="30.7109375" style="33" bestFit="1" customWidth="1"/>
    <col min="14605" max="14605" width="14.28515625" style="33" customWidth="1"/>
    <col min="14606" max="14851" width="9.140625" style="33"/>
    <col min="14852" max="14852" width="2.7109375" style="33" customWidth="1"/>
    <col min="14853" max="14853" width="14.28515625" style="33" customWidth="1"/>
    <col min="14854" max="14854" width="10" style="33" customWidth="1"/>
    <col min="14855" max="14855" width="11.42578125" style="33" customWidth="1"/>
    <col min="14856" max="14856" width="25.7109375" style="33" customWidth="1"/>
    <col min="14857" max="14857" width="18.28515625" style="33" customWidth="1"/>
    <col min="14858" max="14858" width="8.85546875" style="33" customWidth="1"/>
    <col min="14859" max="14859" width="26.42578125" style="33" customWidth="1"/>
    <col min="14860" max="14860" width="30.7109375" style="33" bestFit="1" customWidth="1"/>
    <col min="14861" max="14861" width="14.28515625" style="33" customWidth="1"/>
    <col min="14862" max="15107" width="9.140625" style="33"/>
    <col min="15108" max="15108" width="2.7109375" style="33" customWidth="1"/>
    <col min="15109" max="15109" width="14.28515625" style="33" customWidth="1"/>
    <col min="15110" max="15110" width="10" style="33" customWidth="1"/>
    <col min="15111" max="15111" width="11.42578125" style="33" customWidth="1"/>
    <col min="15112" max="15112" width="25.7109375" style="33" customWidth="1"/>
    <col min="15113" max="15113" width="18.28515625" style="33" customWidth="1"/>
    <col min="15114" max="15114" width="8.85546875" style="33" customWidth="1"/>
    <col min="15115" max="15115" width="26.42578125" style="33" customWidth="1"/>
    <col min="15116" max="15116" width="30.7109375" style="33" bestFit="1" customWidth="1"/>
    <col min="15117" max="15117" width="14.28515625" style="33" customWidth="1"/>
    <col min="15118" max="15363" width="9.140625" style="33"/>
    <col min="15364" max="15364" width="2.7109375" style="33" customWidth="1"/>
    <col min="15365" max="15365" width="14.28515625" style="33" customWidth="1"/>
    <col min="15366" max="15366" width="10" style="33" customWidth="1"/>
    <col min="15367" max="15367" width="11.42578125" style="33" customWidth="1"/>
    <col min="15368" max="15368" width="25.7109375" style="33" customWidth="1"/>
    <col min="15369" max="15369" width="18.28515625" style="33" customWidth="1"/>
    <col min="15370" max="15370" width="8.85546875" style="33" customWidth="1"/>
    <col min="15371" max="15371" width="26.42578125" style="33" customWidth="1"/>
    <col min="15372" max="15372" width="30.7109375" style="33" bestFit="1" customWidth="1"/>
    <col min="15373" max="15373" width="14.28515625" style="33" customWidth="1"/>
    <col min="15374" max="15619" width="9.140625" style="33"/>
    <col min="15620" max="15620" width="2.7109375" style="33" customWidth="1"/>
    <col min="15621" max="15621" width="14.28515625" style="33" customWidth="1"/>
    <col min="15622" max="15622" width="10" style="33" customWidth="1"/>
    <col min="15623" max="15623" width="11.42578125" style="33" customWidth="1"/>
    <col min="15624" max="15624" width="25.7109375" style="33" customWidth="1"/>
    <col min="15625" max="15625" width="18.28515625" style="33" customWidth="1"/>
    <col min="15626" max="15626" width="8.85546875" style="33" customWidth="1"/>
    <col min="15627" max="15627" width="26.42578125" style="33" customWidth="1"/>
    <col min="15628" max="15628" width="30.7109375" style="33" bestFit="1" customWidth="1"/>
    <col min="15629" max="15629" width="14.28515625" style="33" customWidth="1"/>
    <col min="15630" max="15875" width="9.140625" style="33"/>
    <col min="15876" max="15876" width="2.7109375" style="33" customWidth="1"/>
    <col min="15877" max="15877" width="14.28515625" style="33" customWidth="1"/>
    <col min="15878" max="15878" width="10" style="33" customWidth="1"/>
    <col min="15879" max="15879" width="11.42578125" style="33" customWidth="1"/>
    <col min="15880" max="15880" width="25.7109375" style="33" customWidth="1"/>
    <col min="15881" max="15881" width="18.28515625" style="33" customWidth="1"/>
    <col min="15882" max="15882" width="8.85546875" style="33" customWidth="1"/>
    <col min="15883" max="15883" width="26.42578125" style="33" customWidth="1"/>
    <col min="15884" max="15884" width="30.7109375" style="33" bestFit="1" customWidth="1"/>
    <col min="15885" max="15885" width="14.28515625" style="33" customWidth="1"/>
    <col min="15886" max="16131" width="9.140625" style="33"/>
    <col min="16132" max="16132" width="2.7109375" style="33" customWidth="1"/>
    <col min="16133" max="16133" width="14.28515625" style="33" customWidth="1"/>
    <col min="16134" max="16134" width="10" style="33" customWidth="1"/>
    <col min="16135" max="16135" width="11.42578125" style="33" customWidth="1"/>
    <col min="16136" max="16136" width="25.7109375" style="33" customWidth="1"/>
    <col min="16137" max="16137" width="18.28515625" style="33" customWidth="1"/>
    <col min="16138" max="16138" width="8.85546875" style="33" customWidth="1"/>
    <col min="16139" max="16139" width="26.42578125" style="33" customWidth="1"/>
    <col min="16140" max="16140" width="30.7109375" style="33" bestFit="1" customWidth="1"/>
    <col min="16141" max="16141" width="14.28515625" style="33" customWidth="1"/>
    <col min="16142" max="16384" width="9.140625" style="33"/>
  </cols>
  <sheetData>
    <row r="1" spans="1:16" s="2" customFormat="1" ht="24.75" customHeight="1" x14ac:dyDescent="0.35">
      <c r="A1" s="1"/>
      <c r="B1" s="325" t="s">
        <v>381</v>
      </c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198"/>
    </row>
    <row r="2" spans="1:16" s="82" customFormat="1" ht="24.75" customHeight="1" x14ac:dyDescent="0.3">
      <c r="A2" s="81"/>
      <c r="B2" s="430" t="s">
        <v>383</v>
      </c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199"/>
    </row>
    <row r="3" spans="1:16" s="82" customFormat="1" ht="24.75" customHeight="1" x14ac:dyDescent="0.3">
      <c r="A3" s="81"/>
      <c r="B3" s="428" t="s">
        <v>382</v>
      </c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199"/>
    </row>
    <row r="4" spans="1:16" s="82" customFormat="1" ht="15" customHeight="1" x14ac:dyDescent="0.25">
      <c r="A4" s="81"/>
      <c r="B4" s="81"/>
      <c r="C4" s="81"/>
      <c r="D4" s="81"/>
      <c r="E4" s="83"/>
      <c r="F4" s="81"/>
      <c r="G4" s="83"/>
      <c r="H4" s="83"/>
      <c r="I4" s="83"/>
      <c r="J4" s="83"/>
      <c r="K4" s="83"/>
      <c r="L4" s="83"/>
      <c r="M4" s="83"/>
      <c r="N4" s="83"/>
      <c r="O4" s="84"/>
    </row>
    <row r="5" spans="1:16" s="82" customFormat="1" ht="15" customHeight="1" x14ac:dyDescent="0.25">
      <c r="A5" s="81"/>
      <c r="B5" s="340" t="s">
        <v>226</v>
      </c>
      <c r="C5" s="341"/>
      <c r="D5" s="342"/>
      <c r="E5" s="343"/>
      <c r="F5" s="343"/>
      <c r="G5" s="83"/>
      <c r="H5" s="83"/>
      <c r="I5" s="83"/>
      <c r="J5" s="83"/>
      <c r="K5" s="83"/>
      <c r="L5" s="83"/>
      <c r="M5" s="83"/>
      <c r="N5" s="83"/>
      <c r="O5" s="84"/>
    </row>
    <row r="6" spans="1:16" s="82" customFormat="1" ht="15" customHeight="1" x14ac:dyDescent="0.25">
      <c r="A6" s="81"/>
      <c r="B6" s="81"/>
      <c r="C6" s="83"/>
      <c r="D6" s="83"/>
      <c r="E6" s="83"/>
      <c r="F6" s="81"/>
      <c r="G6" s="83"/>
      <c r="H6" s="83"/>
      <c r="I6" s="83"/>
      <c r="J6" s="83"/>
      <c r="K6" s="83"/>
      <c r="L6" s="83"/>
      <c r="M6" s="83"/>
      <c r="N6" s="83"/>
      <c r="O6" s="84"/>
    </row>
    <row r="7" spans="1:16" s="82" customFormat="1" ht="15" customHeight="1" x14ac:dyDescent="0.25">
      <c r="A7" s="81"/>
      <c r="B7" s="85" t="s">
        <v>231</v>
      </c>
      <c r="C7" s="83"/>
      <c r="D7" s="83"/>
      <c r="E7" s="83"/>
      <c r="F7" s="81"/>
      <c r="G7" s="83"/>
      <c r="H7" s="83"/>
      <c r="I7" s="83"/>
      <c r="J7" s="83"/>
      <c r="K7" s="83"/>
      <c r="L7" s="83"/>
      <c r="M7" s="83"/>
      <c r="N7" s="83"/>
      <c r="O7" s="84"/>
    </row>
    <row r="8" spans="1:16" s="82" customFormat="1" ht="45.75" customHeight="1" x14ac:dyDescent="0.25">
      <c r="A8" s="81"/>
      <c r="B8" s="306" t="s">
        <v>369</v>
      </c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</row>
    <row r="9" spans="1:16" s="82" customFormat="1" ht="15" customHeight="1" x14ac:dyDescent="0.25">
      <c r="A9" s="81"/>
      <c r="B9" s="86"/>
      <c r="C9" s="83"/>
      <c r="D9" s="83"/>
      <c r="E9" s="83"/>
      <c r="F9" s="81"/>
      <c r="G9" s="83"/>
      <c r="H9" s="83"/>
      <c r="I9" s="83"/>
      <c r="J9" s="83"/>
      <c r="K9" s="83"/>
      <c r="L9" s="83"/>
      <c r="M9" s="83"/>
      <c r="N9" s="83"/>
      <c r="O9" s="84"/>
    </row>
    <row r="10" spans="1:16" s="82" customFormat="1" ht="15" customHeight="1" x14ac:dyDescent="0.25">
      <c r="A10" s="81"/>
      <c r="B10" s="344"/>
      <c r="C10" s="345"/>
      <c r="D10" s="344"/>
      <c r="E10" s="345"/>
      <c r="F10" s="87"/>
      <c r="G10" s="83"/>
      <c r="H10" s="83"/>
      <c r="I10" s="83"/>
      <c r="J10" s="83"/>
      <c r="K10" s="83"/>
      <c r="L10" s="83"/>
      <c r="M10" s="83"/>
      <c r="N10" s="83"/>
      <c r="O10" s="84"/>
    </row>
    <row r="11" spans="1:16" s="82" customFormat="1" ht="15" customHeight="1" x14ac:dyDescent="0.25">
      <c r="A11" s="81"/>
      <c r="B11" s="344"/>
      <c r="C11" s="344"/>
      <c r="D11" s="344"/>
      <c r="E11" s="345"/>
      <c r="F11" s="87"/>
      <c r="G11" s="83"/>
      <c r="H11" s="83"/>
      <c r="I11" s="83"/>
      <c r="J11" s="83"/>
      <c r="K11" s="83"/>
      <c r="L11" s="83"/>
      <c r="M11" s="83"/>
      <c r="N11" s="83"/>
      <c r="O11" s="84"/>
    </row>
    <row r="12" spans="1:16" s="2" customFormat="1" ht="26.25" customHeight="1" x14ac:dyDescent="0.2">
      <c r="A12" s="1"/>
      <c r="B12" s="5"/>
      <c r="C12" s="3"/>
      <c r="D12" s="3"/>
      <c r="E12" s="3"/>
      <c r="F12" s="1"/>
      <c r="G12" s="3"/>
      <c r="H12" s="3"/>
      <c r="I12" s="3"/>
      <c r="J12" s="3"/>
      <c r="K12" s="3"/>
      <c r="L12" s="3"/>
      <c r="M12" s="3"/>
      <c r="N12" s="3"/>
      <c r="O12" s="4"/>
    </row>
    <row r="13" spans="1:16" s="2" customFormat="1" ht="30" customHeight="1" x14ac:dyDescent="0.2">
      <c r="A13" s="1"/>
      <c r="B13" s="230" t="s">
        <v>0</v>
      </c>
      <c r="C13" s="230" t="s">
        <v>1</v>
      </c>
      <c r="D13" s="230" t="s">
        <v>2</v>
      </c>
      <c r="E13" s="230" t="s">
        <v>3</v>
      </c>
      <c r="F13" s="230" t="s">
        <v>4</v>
      </c>
      <c r="G13" s="230" t="s">
        <v>227</v>
      </c>
      <c r="H13" s="230" t="s">
        <v>228</v>
      </c>
      <c r="I13" s="230" t="s">
        <v>120</v>
      </c>
      <c r="J13" s="330" t="s">
        <v>371</v>
      </c>
      <c r="K13" s="230" t="s">
        <v>126</v>
      </c>
      <c r="L13" s="230" t="s">
        <v>367</v>
      </c>
      <c r="M13" s="160" t="s">
        <v>5</v>
      </c>
      <c r="N13" s="230" t="s">
        <v>368</v>
      </c>
      <c r="O13" s="230" t="s">
        <v>121</v>
      </c>
      <c r="P13" s="230" t="s">
        <v>155</v>
      </c>
    </row>
    <row r="14" spans="1:16" s="2" customFormat="1" ht="30" customHeight="1" x14ac:dyDescent="0.2">
      <c r="A14" s="1"/>
      <c r="B14" s="380"/>
      <c r="C14" s="217"/>
      <c r="D14" s="217"/>
      <c r="E14" s="217"/>
      <c r="F14" s="217"/>
      <c r="G14" s="217"/>
      <c r="H14" s="217"/>
      <c r="I14" s="217"/>
      <c r="J14" s="336"/>
      <c r="K14" s="217"/>
      <c r="L14" s="231"/>
      <c r="M14" s="176" t="s">
        <v>73</v>
      </c>
      <c r="N14" s="231"/>
      <c r="O14" s="217"/>
      <c r="P14" s="217"/>
    </row>
    <row r="15" spans="1:16" s="2" customFormat="1" ht="39.75" customHeight="1" x14ac:dyDescent="0.2">
      <c r="A15" s="1"/>
      <c r="B15" s="227" t="s">
        <v>6</v>
      </c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9"/>
      <c r="P15" s="7"/>
    </row>
    <row r="16" spans="1:16" s="2" customFormat="1" ht="15" customHeight="1" x14ac:dyDescent="0.2">
      <c r="B16" s="307" t="s">
        <v>161</v>
      </c>
      <c r="C16" s="8">
        <v>2014</v>
      </c>
      <c r="D16" s="9" t="s">
        <v>7</v>
      </c>
      <c r="E16" s="292" t="s">
        <v>8</v>
      </c>
      <c r="F16" s="10" t="s">
        <v>9</v>
      </c>
      <c r="G16" s="11">
        <v>15</v>
      </c>
      <c r="H16" s="11" t="s">
        <v>118</v>
      </c>
      <c r="I16" s="11">
        <v>1</v>
      </c>
      <c r="J16" s="11" t="s">
        <v>119</v>
      </c>
      <c r="K16" s="12">
        <v>7</v>
      </c>
      <c r="L16" s="181"/>
      <c r="M16" s="13"/>
      <c r="N16" s="190">
        <v>0</v>
      </c>
      <c r="O16" s="14">
        <f>IF(J16="ano",L16*9+N16*3,L16*12)</f>
        <v>0</v>
      </c>
      <c r="P16" s="296" t="s">
        <v>129</v>
      </c>
    </row>
    <row r="17" spans="2:16" s="2" customFormat="1" ht="15" customHeight="1" x14ac:dyDescent="0.2">
      <c r="B17" s="328"/>
      <c r="C17" s="8">
        <v>2015</v>
      </c>
      <c r="D17" s="9" t="s">
        <v>7</v>
      </c>
      <c r="E17" s="369" t="s">
        <v>8</v>
      </c>
      <c r="F17" s="15" t="s">
        <v>9</v>
      </c>
      <c r="G17" s="11">
        <v>15</v>
      </c>
      <c r="H17" s="11" t="s">
        <v>118</v>
      </c>
      <c r="I17" s="11">
        <v>1</v>
      </c>
      <c r="J17" s="11" t="s">
        <v>119</v>
      </c>
      <c r="K17" s="16">
        <v>7</v>
      </c>
      <c r="L17" s="181"/>
      <c r="M17" s="17"/>
      <c r="N17" s="166">
        <v>0</v>
      </c>
      <c r="O17" s="158">
        <f>IF(J17="ano",L17*9+N17*3,L17*12)</f>
        <v>0</v>
      </c>
      <c r="P17" s="297"/>
    </row>
    <row r="18" spans="2:16" s="2" customFormat="1" ht="15" customHeight="1" x14ac:dyDescent="0.2">
      <c r="B18" s="328"/>
      <c r="C18" s="8">
        <v>2016</v>
      </c>
      <c r="D18" s="9" t="s">
        <v>7</v>
      </c>
      <c r="E18" s="369" t="s">
        <v>8</v>
      </c>
      <c r="F18" s="15" t="s">
        <v>9</v>
      </c>
      <c r="G18" s="11">
        <v>15</v>
      </c>
      <c r="H18" s="11" t="s">
        <v>118</v>
      </c>
      <c r="I18" s="11">
        <v>1</v>
      </c>
      <c r="J18" s="11" t="s">
        <v>119</v>
      </c>
      <c r="K18" s="16">
        <v>7</v>
      </c>
      <c r="L18" s="181"/>
      <c r="M18" s="17"/>
      <c r="N18" s="166">
        <v>0</v>
      </c>
      <c r="O18" s="158">
        <f>IF(J18="ano",L18*9+N18*3,L18*12)</f>
        <v>0</v>
      </c>
      <c r="P18" s="297"/>
    </row>
    <row r="19" spans="2:16" s="2" customFormat="1" ht="15" customHeight="1" x14ac:dyDescent="0.2">
      <c r="B19" s="328"/>
      <c r="C19" s="8">
        <v>2020</v>
      </c>
      <c r="D19" s="9" t="s">
        <v>7</v>
      </c>
      <c r="E19" s="370" t="s">
        <v>8</v>
      </c>
      <c r="F19" s="15" t="s">
        <v>9</v>
      </c>
      <c r="G19" s="11">
        <v>15</v>
      </c>
      <c r="H19" s="11" t="s">
        <v>118</v>
      </c>
      <c r="I19" s="11">
        <v>1</v>
      </c>
      <c r="J19" s="11" t="s">
        <v>119</v>
      </c>
      <c r="K19" s="16">
        <v>7</v>
      </c>
      <c r="L19" s="181"/>
      <c r="M19" s="17"/>
      <c r="N19" s="166">
        <v>0</v>
      </c>
      <c r="O19" s="158">
        <f t="shared" ref="O19:O34" si="0">IF(J19="ano",L19*9+N19*3,L19*12)</f>
        <v>0</v>
      </c>
      <c r="P19" s="297"/>
    </row>
    <row r="20" spans="2:16" s="2" customFormat="1" ht="15" customHeight="1" x14ac:dyDescent="0.2">
      <c r="B20" s="328"/>
      <c r="C20" s="8">
        <v>2017</v>
      </c>
      <c r="D20" s="9" t="s">
        <v>7</v>
      </c>
      <c r="E20" s="8" t="s">
        <v>10</v>
      </c>
      <c r="F20" s="15" t="s">
        <v>9</v>
      </c>
      <c r="G20" s="11">
        <v>17.100000000000001</v>
      </c>
      <c r="H20" s="11" t="s">
        <v>118</v>
      </c>
      <c r="I20" s="11" t="s">
        <v>118</v>
      </c>
      <c r="J20" s="11" t="s">
        <v>119</v>
      </c>
      <c r="K20" s="12">
        <v>10</v>
      </c>
      <c r="L20" s="181"/>
      <c r="M20" s="17"/>
      <c r="N20" s="166">
        <v>0</v>
      </c>
      <c r="O20" s="158">
        <f t="shared" si="0"/>
        <v>0</v>
      </c>
      <c r="P20" s="297"/>
    </row>
    <row r="21" spans="2:16" s="2" customFormat="1" ht="15" customHeight="1" x14ac:dyDescent="0.2">
      <c r="B21" s="328"/>
      <c r="C21" s="8">
        <v>2032</v>
      </c>
      <c r="D21" s="9" t="s">
        <v>7</v>
      </c>
      <c r="E21" s="8" t="s">
        <v>8</v>
      </c>
      <c r="F21" s="15" t="s">
        <v>9</v>
      </c>
      <c r="G21" s="11">
        <v>27.5</v>
      </c>
      <c r="H21" s="11" t="s">
        <v>118</v>
      </c>
      <c r="I21" s="11">
        <v>2</v>
      </c>
      <c r="J21" s="11" t="s">
        <v>119</v>
      </c>
      <c r="K21" s="12">
        <v>7</v>
      </c>
      <c r="L21" s="181"/>
      <c r="M21" s="17"/>
      <c r="N21" s="166">
        <v>0</v>
      </c>
      <c r="O21" s="158">
        <f t="shared" si="0"/>
        <v>0</v>
      </c>
      <c r="P21" s="297"/>
    </row>
    <row r="22" spans="2:16" s="2" customFormat="1" ht="15" customHeight="1" x14ac:dyDescent="0.2">
      <c r="B22" s="328"/>
      <c r="C22" s="8">
        <v>2030</v>
      </c>
      <c r="D22" s="9" t="s">
        <v>7</v>
      </c>
      <c r="E22" s="8" t="s">
        <v>11</v>
      </c>
      <c r="F22" s="15" t="s">
        <v>9</v>
      </c>
      <c r="G22" s="11">
        <v>10.6</v>
      </c>
      <c r="H22" s="11" t="s">
        <v>118</v>
      </c>
      <c r="I22" s="11">
        <v>1</v>
      </c>
      <c r="J22" s="11" t="s">
        <v>119</v>
      </c>
      <c r="K22" s="12">
        <v>6</v>
      </c>
      <c r="L22" s="181"/>
      <c r="M22" s="17"/>
      <c r="N22" s="166">
        <v>0</v>
      </c>
      <c r="O22" s="158">
        <f t="shared" si="0"/>
        <v>0</v>
      </c>
      <c r="P22" s="297"/>
    </row>
    <row r="23" spans="2:16" s="2" customFormat="1" ht="15" customHeight="1" x14ac:dyDescent="0.2">
      <c r="B23" s="328"/>
      <c r="C23" s="8">
        <v>2031</v>
      </c>
      <c r="D23" s="9" t="s">
        <v>7</v>
      </c>
      <c r="E23" s="292" t="s">
        <v>12</v>
      </c>
      <c r="F23" s="15" t="s">
        <v>9</v>
      </c>
      <c r="G23" s="11">
        <v>5.7</v>
      </c>
      <c r="H23" s="11" t="s">
        <v>118</v>
      </c>
      <c r="I23" s="11">
        <v>1</v>
      </c>
      <c r="J23" s="11" t="s">
        <v>119</v>
      </c>
      <c r="K23" s="12">
        <v>6</v>
      </c>
      <c r="L23" s="181"/>
      <c r="M23" s="17"/>
      <c r="N23" s="166">
        <v>0</v>
      </c>
      <c r="O23" s="158">
        <f t="shared" si="0"/>
        <v>0</v>
      </c>
      <c r="P23" s="297"/>
    </row>
    <row r="24" spans="2:16" s="2" customFormat="1" ht="15" customHeight="1" x14ac:dyDescent="0.2">
      <c r="B24" s="328"/>
      <c r="C24" s="8">
        <v>2037</v>
      </c>
      <c r="D24" s="9" t="s">
        <v>7</v>
      </c>
      <c r="E24" s="370" t="s">
        <v>13</v>
      </c>
      <c r="F24" s="15" t="s">
        <v>9</v>
      </c>
      <c r="G24" s="11">
        <v>15</v>
      </c>
      <c r="H24" s="11" t="s">
        <v>118</v>
      </c>
      <c r="I24" s="11">
        <v>1</v>
      </c>
      <c r="J24" s="11" t="s">
        <v>119</v>
      </c>
      <c r="K24" s="16">
        <v>6</v>
      </c>
      <c r="L24" s="181"/>
      <c r="M24" s="17"/>
      <c r="N24" s="166">
        <v>0</v>
      </c>
      <c r="O24" s="158">
        <f t="shared" si="0"/>
        <v>0</v>
      </c>
      <c r="P24" s="297"/>
    </row>
    <row r="25" spans="2:16" s="2" customFormat="1" ht="15" customHeight="1" x14ac:dyDescent="0.2">
      <c r="B25" s="328"/>
      <c r="C25" s="8">
        <v>2038</v>
      </c>
      <c r="D25" s="9" t="s">
        <v>7</v>
      </c>
      <c r="E25" s="292" t="s">
        <v>8</v>
      </c>
      <c r="F25" s="15" t="s">
        <v>9</v>
      </c>
      <c r="G25" s="11">
        <v>15</v>
      </c>
      <c r="H25" s="11" t="s">
        <v>118</v>
      </c>
      <c r="I25" s="11">
        <v>1</v>
      </c>
      <c r="J25" s="11" t="s">
        <v>119</v>
      </c>
      <c r="K25" s="12">
        <v>7</v>
      </c>
      <c r="L25" s="181"/>
      <c r="M25" s="17"/>
      <c r="N25" s="166">
        <v>0</v>
      </c>
      <c r="O25" s="158">
        <f t="shared" si="0"/>
        <v>0</v>
      </c>
      <c r="P25" s="297"/>
    </row>
    <row r="26" spans="2:16" s="2" customFormat="1" ht="15" customHeight="1" x14ac:dyDescent="0.2">
      <c r="B26" s="328"/>
      <c r="C26" s="8">
        <v>2039</v>
      </c>
      <c r="D26" s="9" t="s">
        <v>7</v>
      </c>
      <c r="E26" s="369" t="s">
        <v>8</v>
      </c>
      <c r="F26" s="15" t="s">
        <v>9</v>
      </c>
      <c r="G26" s="11">
        <v>15</v>
      </c>
      <c r="H26" s="11" t="s">
        <v>118</v>
      </c>
      <c r="I26" s="11">
        <v>1</v>
      </c>
      <c r="J26" s="11" t="s">
        <v>119</v>
      </c>
      <c r="K26" s="16">
        <v>7</v>
      </c>
      <c r="L26" s="181"/>
      <c r="M26" s="17"/>
      <c r="N26" s="166">
        <v>0</v>
      </c>
      <c r="O26" s="158">
        <f t="shared" si="0"/>
        <v>0</v>
      </c>
      <c r="P26" s="297"/>
    </row>
    <row r="27" spans="2:16" s="2" customFormat="1" ht="15" customHeight="1" x14ac:dyDescent="0.2">
      <c r="B27" s="328"/>
      <c r="C27" s="8">
        <v>2040</v>
      </c>
      <c r="D27" s="9" t="s">
        <v>7</v>
      </c>
      <c r="E27" s="370" t="s">
        <v>8</v>
      </c>
      <c r="F27" s="15" t="s">
        <v>9</v>
      </c>
      <c r="G27" s="11">
        <v>15</v>
      </c>
      <c r="H27" s="11" t="s">
        <v>118</v>
      </c>
      <c r="I27" s="11">
        <v>1</v>
      </c>
      <c r="J27" s="11" t="s">
        <v>119</v>
      </c>
      <c r="K27" s="16">
        <v>7</v>
      </c>
      <c r="L27" s="181"/>
      <c r="M27" s="17"/>
      <c r="N27" s="166">
        <v>0</v>
      </c>
      <c r="O27" s="158">
        <f t="shared" si="0"/>
        <v>0</v>
      </c>
      <c r="P27" s="297"/>
    </row>
    <row r="28" spans="2:16" s="2" customFormat="1" ht="15" customHeight="1" x14ac:dyDescent="0.2">
      <c r="B28" s="328"/>
      <c r="C28" s="8">
        <v>2033</v>
      </c>
      <c r="D28" s="9" t="s">
        <v>7</v>
      </c>
      <c r="E28" s="8" t="s">
        <v>14</v>
      </c>
      <c r="F28" s="15" t="s">
        <v>9</v>
      </c>
      <c r="G28" s="11">
        <v>9.9</v>
      </c>
      <c r="H28" s="11" t="s">
        <v>118</v>
      </c>
      <c r="I28" s="11">
        <v>1</v>
      </c>
      <c r="J28" s="11" t="s">
        <v>119</v>
      </c>
      <c r="K28" s="12">
        <v>1</v>
      </c>
      <c r="L28" s="181"/>
      <c r="M28" s="17"/>
      <c r="N28" s="166">
        <v>0</v>
      </c>
      <c r="O28" s="158">
        <f t="shared" si="0"/>
        <v>0</v>
      </c>
      <c r="P28" s="297"/>
    </row>
    <row r="29" spans="2:16" s="2" customFormat="1" ht="15" customHeight="1" x14ac:dyDescent="0.2">
      <c r="B29" s="328"/>
      <c r="C29" s="18">
        <v>20</v>
      </c>
      <c r="D29" s="19" t="s">
        <v>7</v>
      </c>
      <c r="E29" s="18" t="s">
        <v>15</v>
      </c>
      <c r="F29" s="18" t="s">
        <v>16</v>
      </c>
      <c r="G29" s="20">
        <v>9</v>
      </c>
      <c r="H29" s="20" t="s">
        <v>118</v>
      </c>
      <c r="I29" s="20">
        <v>1</v>
      </c>
      <c r="J29" s="20" t="s">
        <v>119</v>
      </c>
      <c r="K29" s="21">
        <v>1</v>
      </c>
      <c r="L29" s="182"/>
      <c r="M29" s="17"/>
      <c r="N29" s="167">
        <v>0</v>
      </c>
      <c r="O29" s="158">
        <f t="shared" si="0"/>
        <v>0</v>
      </c>
      <c r="P29" s="297"/>
    </row>
    <row r="30" spans="2:16" s="2" customFormat="1" ht="15" customHeight="1" x14ac:dyDescent="0.2">
      <c r="B30" s="328"/>
      <c r="C30" s="8">
        <v>20</v>
      </c>
      <c r="D30" s="9" t="s">
        <v>7</v>
      </c>
      <c r="E30" s="8" t="s">
        <v>17</v>
      </c>
      <c r="F30" s="15" t="s">
        <v>9</v>
      </c>
      <c r="G30" s="11">
        <v>25.4</v>
      </c>
      <c r="H30" s="11" t="s">
        <v>118</v>
      </c>
      <c r="I30" s="11" t="s">
        <v>118</v>
      </c>
      <c r="J30" s="11" t="s">
        <v>119</v>
      </c>
      <c r="K30" s="16">
        <v>2</v>
      </c>
      <c r="L30" s="181"/>
      <c r="M30" s="22"/>
      <c r="N30" s="166">
        <v>0</v>
      </c>
      <c r="O30" s="158">
        <f t="shared" si="0"/>
        <v>0</v>
      </c>
      <c r="P30" s="297"/>
    </row>
    <row r="31" spans="2:16" s="2" customFormat="1" ht="15" customHeight="1" x14ac:dyDescent="0.2">
      <c r="B31" s="328"/>
      <c r="C31" s="8" t="s">
        <v>118</v>
      </c>
      <c r="D31" s="9" t="s">
        <v>118</v>
      </c>
      <c r="E31" s="8" t="s">
        <v>90</v>
      </c>
      <c r="F31" s="15" t="s">
        <v>9</v>
      </c>
      <c r="G31" s="11">
        <v>1</v>
      </c>
      <c r="H31" s="11">
        <v>9</v>
      </c>
      <c r="I31" s="11" t="s">
        <v>118</v>
      </c>
      <c r="J31" s="11" t="s">
        <v>119</v>
      </c>
      <c r="K31" s="16">
        <v>8</v>
      </c>
      <c r="L31" s="181"/>
      <c r="M31" s="22"/>
      <c r="N31" s="166">
        <v>0</v>
      </c>
      <c r="O31" s="158">
        <f t="shared" si="0"/>
        <v>0</v>
      </c>
      <c r="P31" s="297"/>
    </row>
    <row r="32" spans="2:16" s="2" customFormat="1" ht="15" customHeight="1" x14ac:dyDescent="0.2">
      <c r="B32" s="328"/>
      <c r="C32" s="8">
        <v>20</v>
      </c>
      <c r="D32" s="9" t="s">
        <v>7</v>
      </c>
      <c r="E32" s="8" t="s">
        <v>18</v>
      </c>
      <c r="F32" s="15" t="s">
        <v>16</v>
      </c>
      <c r="G32" s="11">
        <v>23.7</v>
      </c>
      <c r="H32" s="11" t="s">
        <v>118</v>
      </c>
      <c r="I32" s="11" t="s">
        <v>118</v>
      </c>
      <c r="J32" s="11" t="s">
        <v>119</v>
      </c>
      <c r="K32" s="12">
        <v>2</v>
      </c>
      <c r="L32" s="181"/>
      <c r="M32" s="22"/>
      <c r="N32" s="166">
        <v>0</v>
      </c>
      <c r="O32" s="158">
        <f t="shared" si="0"/>
        <v>0</v>
      </c>
      <c r="P32" s="297"/>
    </row>
    <row r="33" spans="2:16" s="2" customFormat="1" ht="15" customHeight="1" x14ac:dyDescent="0.2">
      <c r="B33" s="328"/>
      <c r="C33" s="8">
        <v>2062</v>
      </c>
      <c r="D33" s="9" t="s">
        <v>7</v>
      </c>
      <c r="E33" s="292" t="s">
        <v>8</v>
      </c>
      <c r="F33" s="15" t="s">
        <v>16</v>
      </c>
      <c r="G33" s="11">
        <v>40.6</v>
      </c>
      <c r="H33" s="11" t="s">
        <v>118</v>
      </c>
      <c r="I33" s="11">
        <v>1</v>
      </c>
      <c r="J33" s="292" t="s">
        <v>119</v>
      </c>
      <c r="K33" s="357">
        <v>7</v>
      </c>
      <c r="L33" s="181"/>
      <c r="M33" s="17"/>
      <c r="N33" s="166">
        <v>0</v>
      </c>
      <c r="O33" s="158">
        <f t="shared" si="0"/>
        <v>0</v>
      </c>
      <c r="P33" s="297"/>
    </row>
    <row r="34" spans="2:16" s="2" customFormat="1" ht="15" customHeight="1" x14ac:dyDescent="0.2">
      <c r="B34" s="328"/>
      <c r="C34" s="8">
        <v>2058</v>
      </c>
      <c r="D34" s="9" t="s">
        <v>7</v>
      </c>
      <c r="E34" s="370" t="s">
        <v>8</v>
      </c>
      <c r="F34" s="15" t="s">
        <v>16</v>
      </c>
      <c r="G34" s="11">
        <v>20.3</v>
      </c>
      <c r="H34" s="11" t="s">
        <v>118</v>
      </c>
      <c r="I34" s="11">
        <v>1</v>
      </c>
      <c r="J34" s="370"/>
      <c r="K34" s="376"/>
      <c r="L34" s="181"/>
      <c r="M34" s="17"/>
      <c r="N34" s="166">
        <v>0</v>
      </c>
      <c r="O34" s="158">
        <f t="shared" si="0"/>
        <v>0</v>
      </c>
      <c r="P34" s="298"/>
    </row>
    <row r="35" spans="2:16" s="2" customFormat="1" ht="15" customHeight="1" x14ac:dyDescent="0.2">
      <c r="B35" s="328"/>
      <c r="C35" s="295">
        <v>20</v>
      </c>
      <c r="D35" s="289" t="s">
        <v>19</v>
      </c>
      <c r="E35" s="23" t="s">
        <v>93</v>
      </c>
      <c r="F35" s="372" t="s">
        <v>16</v>
      </c>
      <c r="G35" s="292">
        <v>37.200000000000003</v>
      </c>
      <c r="H35" s="292" t="s">
        <v>118</v>
      </c>
      <c r="I35" s="292">
        <v>4</v>
      </c>
      <c r="J35" s="292" t="s">
        <v>119</v>
      </c>
      <c r="K35" s="357">
        <v>1</v>
      </c>
      <c r="L35" s="377"/>
      <c r="M35" s="22"/>
      <c r="N35" s="232">
        <v>0</v>
      </c>
      <c r="O35" s="206">
        <f>IF(J35="ano",L35*9+N35*3,L35*12)</f>
        <v>0</v>
      </c>
      <c r="P35" s="7"/>
    </row>
    <row r="36" spans="2:16" s="2" customFormat="1" ht="15" customHeight="1" x14ac:dyDescent="0.2">
      <c r="B36" s="328"/>
      <c r="C36" s="334"/>
      <c r="D36" s="332"/>
      <c r="E36" s="23" t="s">
        <v>115</v>
      </c>
      <c r="F36" s="373"/>
      <c r="G36" s="369"/>
      <c r="H36" s="369"/>
      <c r="I36" s="369"/>
      <c r="J36" s="369"/>
      <c r="K36" s="375"/>
      <c r="L36" s="378"/>
      <c r="M36" s="22"/>
      <c r="N36" s="233"/>
      <c r="O36" s="207">
        <f t="shared" ref="O36:O59" si="1">IF(J36="ano",L36*9+L36*3/2,L36*12)</f>
        <v>0</v>
      </c>
      <c r="P36" s="7"/>
    </row>
    <row r="37" spans="2:16" s="2" customFormat="1" ht="15" customHeight="1" x14ac:dyDescent="0.2">
      <c r="B37" s="328"/>
      <c r="C37" s="334"/>
      <c r="D37" s="332"/>
      <c r="E37" s="23" t="s">
        <v>94</v>
      </c>
      <c r="F37" s="373"/>
      <c r="G37" s="369"/>
      <c r="H37" s="369"/>
      <c r="I37" s="369"/>
      <c r="J37" s="369"/>
      <c r="K37" s="375"/>
      <c r="L37" s="378"/>
      <c r="M37" s="22"/>
      <c r="N37" s="233"/>
      <c r="O37" s="207">
        <f t="shared" si="1"/>
        <v>0</v>
      </c>
      <c r="P37" s="7"/>
    </row>
    <row r="38" spans="2:16" s="2" customFormat="1" ht="15" customHeight="1" x14ac:dyDescent="0.2">
      <c r="B38" s="328"/>
      <c r="C38" s="334"/>
      <c r="D38" s="332"/>
      <c r="E38" s="23" t="s">
        <v>116</v>
      </c>
      <c r="F38" s="373"/>
      <c r="G38" s="369"/>
      <c r="H38" s="369"/>
      <c r="I38" s="369"/>
      <c r="J38" s="369"/>
      <c r="K38" s="375"/>
      <c r="L38" s="378"/>
      <c r="M38" s="22"/>
      <c r="N38" s="233"/>
      <c r="O38" s="207">
        <f t="shared" si="1"/>
        <v>0</v>
      </c>
      <c r="P38" s="7"/>
    </row>
    <row r="39" spans="2:16" s="2" customFormat="1" ht="15" customHeight="1" x14ac:dyDescent="0.2">
      <c r="B39" s="328"/>
      <c r="C39" s="335"/>
      <c r="D39" s="333"/>
      <c r="E39" s="23" t="s">
        <v>101</v>
      </c>
      <c r="F39" s="374"/>
      <c r="G39" s="370"/>
      <c r="H39" s="370"/>
      <c r="I39" s="370"/>
      <c r="J39" s="370"/>
      <c r="K39" s="376"/>
      <c r="L39" s="379"/>
      <c r="M39" s="22"/>
      <c r="N39" s="234"/>
      <c r="O39" s="208">
        <f t="shared" si="1"/>
        <v>0</v>
      </c>
      <c r="P39" s="7"/>
    </row>
    <row r="40" spans="2:16" s="2" customFormat="1" ht="15" customHeight="1" x14ac:dyDescent="0.2">
      <c r="B40" s="328"/>
      <c r="C40" s="8" t="s">
        <v>118</v>
      </c>
      <c r="D40" s="9" t="s">
        <v>118</v>
      </c>
      <c r="E40" s="24" t="s">
        <v>91</v>
      </c>
      <c r="F40" s="15" t="s">
        <v>9</v>
      </c>
      <c r="G40" s="11">
        <v>1.5</v>
      </c>
      <c r="H40" s="11">
        <v>10.5</v>
      </c>
      <c r="I40" s="11" t="s">
        <v>118</v>
      </c>
      <c r="J40" s="11" t="s">
        <v>119</v>
      </c>
      <c r="K40" s="12">
        <v>8</v>
      </c>
      <c r="L40" s="181"/>
      <c r="M40" s="22"/>
      <c r="N40" s="166">
        <v>0</v>
      </c>
      <c r="O40" s="14">
        <f>IF(J40="ano",L40*9+N40*3,L40*12)</f>
        <v>0</v>
      </c>
      <c r="P40" s="7"/>
    </row>
    <row r="41" spans="2:16" s="2" customFormat="1" ht="15" customHeight="1" x14ac:dyDescent="0.2">
      <c r="B41" s="328"/>
      <c r="C41" s="8" t="s">
        <v>118</v>
      </c>
      <c r="D41" s="9" t="s">
        <v>118</v>
      </c>
      <c r="E41" s="24" t="s">
        <v>92</v>
      </c>
      <c r="F41" s="15" t="s">
        <v>9</v>
      </c>
      <c r="G41" s="11">
        <v>2</v>
      </c>
      <c r="H41" s="11">
        <v>13.5</v>
      </c>
      <c r="I41" s="11" t="s">
        <v>118</v>
      </c>
      <c r="J41" s="11" t="s">
        <v>119</v>
      </c>
      <c r="K41" s="12">
        <v>8</v>
      </c>
      <c r="L41" s="181"/>
      <c r="M41" s="22"/>
      <c r="N41" s="166">
        <v>0</v>
      </c>
      <c r="O41" s="158">
        <f t="shared" ref="O41:O55" si="2">IF(J41="ano",L41*9+N41*3,L41*12)</f>
        <v>0</v>
      </c>
      <c r="P41" s="7"/>
    </row>
    <row r="42" spans="2:16" s="2" customFormat="1" ht="15" customHeight="1" x14ac:dyDescent="0.2">
      <c r="B42" s="328"/>
      <c r="C42" s="8" t="s">
        <v>138</v>
      </c>
      <c r="D42" s="9" t="s">
        <v>118</v>
      </c>
      <c r="E42" s="8" t="s">
        <v>20</v>
      </c>
      <c r="F42" s="15" t="s">
        <v>16</v>
      </c>
      <c r="G42" s="11">
        <v>42.1</v>
      </c>
      <c r="H42" s="11" t="s">
        <v>118</v>
      </c>
      <c r="I42" s="11" t="s">
        <v>118</v>
      </c>
      <c r="J42" s="11" t="s">
        <v>119</v>
      </c>
      <c r="K42" s="12">
        <v>2</v>
      </c>
      <c r="L42" s="181"/>
      <c r="M42" s="22"/>
      <c r="N42" s="166">
        <v>0</v>
      </c>
      <c r="O42" s="158">
        <f t="shared" si="2"/>
        <v>0</v>
      </c>
      <c r="P42" s="7"/>
    </row>
    <row r="43" spans="2:16" s="2" customFormat="1" ht="15" customHeight="1" x14ac:dyDescent="0.2">
      <c r="B43" s="328"/>
      <c r="C43" s="8">
        <v>202</v>
      </c>
      <c r="D43" s="9" t="s">
        <v>118</v>
      </c>
      <c r="E43" s="8" t="s">
        <v>21</v>
      </c>
      <c r="F43" s="15" t="s">
        <v>16</v>
      </c>
      <c r="G43" s="11">
        <v>26.1</v>
      </c>
      <c r="H43" s="11" t="s">
        <v>118</v>
      </c>
      <c r="I43" s="11" t="s">
        <v>118</v>
      </c>
      <c r="J43" s="11" t="s">
        <v>119</v>
      </c>
      <c r="K43" s="12">
        <v>2</v>
      </c>
      <c r="L43" s="181"/>
      <c r="M43" s="22"/>
      <c r="N43" s="166">
        <v>0</v>
      </c>
      <c r="O43" s="158">
        <f t="shared" si="2"/>
        <v>0</v>
      </c>
      <c r="P43" s="7"/>
    </row>
    <row r="44" spans="2:16" s="2" customFormat="1" ht="15" customHeight="1" x14ac:dyDescent="0.2">
      <c r="B44" s="328"/>
      <c r="C44" s="8" t="s">
        <v>139</v>
      </c>
      <c r="D44" s="9">
        <v>210</v>
      </c>
      <c r="E44" s="8" t="s">
        <v>22</v>
      </c>
      <c r="F44" s="15" t="s">
        <v>16</v>
      </c>
      <c r="G44" s="11">
        <v>195.5</v>
      </c>
      <c r="H44" s="11">
        <v>200</v>
      </c>
      <c r="I44" s="11" t="s">
        <v>118</v>
      </c>
      <c r="J44" s="11" t="s">
        <v>119</v>
      </c>
      <c r="K44" s="12">
        <v>2</v>
      </c>
      <c r="L44" s="181"/>
      <c r="M44" s="22"/>
      <c r="N44" s="166">
        <v>0</v>
      </c>
      <c r="O44" s="158">
        <f t="shared" si="2"/>
        <v>0</v>
      </c>
      <c r="P44" s="7"/>
    </row>
    <row r="45" spans="2:16" s="2" customFormat="1" ht="15" customHeight="1" x14ac:dyDescent="0.2">
      <c r="B45" s="328"/>
      <c r="C45" s="8">
        <v>2004</v>
      </c>
      <c r="D45" s="9">
        <v>210</v>
      </c>
      <c r="E45" s="292" t="s">
        <v>8</v>
      </c>
      <c r="F45" s="15" t="s">
        <v>16</v>
      </c>
      <c r="G45" s="11">
        <v>81.2</v>
      </c>
      <c r="H45" s="11" t="s">
        <v>118</v>
      </c>
      <c r="I45" s="11">
        <v>2</v>
      </c>
      <c r="J45" s="11" t="s">
        <v>74</v>
      </c>
      <c r="K45" s="12">
        <v>3</v>
      </c>
      <c r="L45" s="181"/>
      <c r="M45" s="22"/>
      <c r="N45" s="13"/>
      <c r="O45" s="158">
        <f t="shared" si="2"/>
        <v>0</v>
      </c>
      <c r="P45" s="7"/>
    </row>
    <row r="46" spans="2:16" s="2" customFormat="1" ht="15" customHeight="1" x14ac:dyDescent="0.2">
      <c r="B46" s="328"/>
      <c r="C46" s="8">
        <v>2085</v>
      </c>
      <c r="D46" s="9">
        <v>210</v>
      </c>
      <c r="E46" s="369" t="s">
        <v>8</v>
      </c>
      <c r="F46" s="15" t="s">
        <v>9</v>
      </c>
      <c r="G46" s="11">
        <v>40.6</v>
      </c>
      <c r="H46" s="11" t="s">
        <v>118</v>
      </c>
      <c r="I46" s="11">
        <v>2</v>
      </c>
      <c r="J46" s="25" t="s">
        <v>74</v>
      </c>
      <c r="K46" s="16">
        <v>3</v>
      </c>
      <c r="L46" s="181"/>
      <c r="M46" s="22"/>
      <c r="N46" s="13"/>
      <c r="O46" s="158">
        <f t="shared" si="2"/>
        <v>0</v>
      </c>
      <c r="P46" s="7"/>
    </row>
    <row r="47" spans="2:16" s="2" customFormat="1" ht="15" customHeight="1" x14ac:dyDescent="0.2">
      <c r="B47" s="328"/>
      <c r="C47" s="8">
        <v>2005</v>
      </c>
      <c r="D47" s="9">
        <v>210</v>
      </c>
      <c r="E47" s="370" t="s">
        <v>8</v>
      </c>
      <c r="F47" s="15" t="s">
        <v>176</v>
      </c>
      <c r="G47" s="11">
        <v>60.9</v>
      </c>
      <c r="H47" s="11" t="s">
        <v>118</v>
      </c>
      <c r="I47" s="11">
        <v>2</v>
      </c>
      <c r="J47" s="25" t="s">
        <v>74</v>
      </c>
      <c r="K47" s="16">
        <v>3</v>
      </c>
      <c r="L47" s="181"/>
      <c r="M47" s="22"/>
      <c r="N47" s="13"/>
      <c r="O47" s="158">
        <f t="shared" si="2"/>
        <v>0</v>
      </c>
      <c r="P47" s="26" t="s">
        <v>178</v>
      </c>
    </row>
    <row r="48" spans="2:16" s="2" customFormat="1" ht="15" customHeight="1" x14ac:dyDescent="0.2">
      <c r="B48" s="328"/>
      <c r="C48" s="8">
        <v>2006</v>
      </c>
      <c r="D48" s="9">
        <v>210</v>
      </c>
      <c r="E48" s="8" t="s">
        <v>23</v>
      </c>
      <c r="F48" s="15" t="s">
        <v>16</v>
      </c>
      <c r="G48" s="11">
        <v>20.3</v>
      </c>
      <c r="H48" s="11" t="s">
        <v>118</v>
      </c>
      <c r="I48" s="11" t="s">
        <v>118</v>
      </c>
      <c r="J48" s="11" t="s">
        <v>119</v>
      </c>
      <c r="K48" s="12">
        <v>10</v>
      </c>
      <c r="L48" s="181"/>
      <c r="M48" s="22"/>
      <c r="N48" s="166">
        <v>0</v>
      </c>
      <c r="O48" s="158">
        <f t="shared" si="2"/>
        <v>0</v>
      </c>
      <c r="P48" s="7"/>
    </row>
    <row r="49" spans="2:16" s="2" customFormat="1" ht="15" customHeight="1" x14ac:dyDescent="0.2">
      <c r="B49" s="328"/>
      <c r="C49" s="8">
        <v>2007</v>
      </c>
      <c r="D49" s="9">
        <v>210</v>
      </c>
      <c r="E49" s="292" t="s">
        <v>8</v>
      </c>
      <c r="F49" s="15" t="s">
        <v>16</v>
      </c>
      <c r="G49" s="11">
        <v>40.6</v>
      </c>
      <c r="H49" s="11" t="s">
        <v>118</v>
      </c>
      <c r="I49" s="11">
        <v>2</v>
      </c>
      <c r="J49" s="11" t="s">
        <v>119</v>
      </c>
      <c r="K49" s="12">
        <v>7</v>
      </c>
      <c r="L49" s="181"/>
      <c r="M49" s="22"/>
      <c r="N49" s="166">
        <v>0</v>
      </c>
      <c r="O49" s="158">
        <f t="shared" si="2"/>
        <v>0</v>
      </c>
      <c r="P49" s="7"/>
    </row>
    <row r="50" spans="2:16" s="2" customFormat="1" ht="15" customHeight="1" x14ac:dyDescent="0.2">
      <c r="B50" s="328"/>
      <c r="C50" s="8">
        <v>2008</v>
      </c>
      <c r="D50" s="9">
        <v>210</v>
      </c>
      <c r="E50" s="370" t="s">
        <v>8</v>
      </c>
      <c r="F50" s="15" t="s">
        <v>9</v>
      </c>
      <c r="G50" s="11">
        <v>20.3</v>
      </c>
      <c r="H50" s="11" t="s">
        <v>118</v>
      </c>
      <c r="I50" s="11">
        <v>1</v>
      </c>
      <c r="J50" s="11" t="s">
        <v>119</v>
      </c>
      <c r="K50" s="16">
        <v>7</v>
      </c>
      <c r="L50" s="181"/>
      <c r="M50" s="22"/>
      <c r="N50" s="166">
        <v>0</v>
      </c>
      <c r="O50" s="158">
        <f t="shared" si="2"/>
        <v>0</v>
      </c>
      <c r="P50" s="7"/>
    </row>
    <row r="51" spans="2:16" s="2" customFormat="1" ht="15" customHeight="1" x14ac:dyDescent="0.2">
      <c r="B51" s="328"/>
      <c r="C51" s="8">
        <v>2009</v>
      </c>
      <c r="D51" s="9">
        <v>210</v>
      </c>
      <c r="E51" s="20" t="s">
        <v>13</v>
      </c>
      <c r="F51" s="15" t="s">
        <v>24</v>
      </c>
      <c r="G51" s="11">
        <v>20.3</v>
      </c>
      <c r="H51" s="11" t="s">
        <v>118</v>
      </c>
      <c r="I51" s="11">
        <v>1</v>
      </c>
      <c r="J51" s="11" t="s">
        <v>119</v>
      </c>
      <c r="K51" s="12">
        <v>6</v>
      </c>
      <c r="L51" s="181"/>
      <c r="M51" s="22"/>
      <c r="N51" s="166">
        <v>0</v>
      </c>
      <c r="O51" s="158">
        <f t="shared" si="2"/>
        <v>0</v>
      </c>
      <c r="P51" s="7"/>
    </row>
    <row r="52" spans="2:16" s="2" customFormat="1" ht="15" customHeight="1" x14ac:dyDescent="0.2">
      <c r="B52" s="328"/>
      <c r="C52" s="8">
        <v>2010</v>
      </c>
      <c r="D52" s="9">
        <v>210</v>
      </c>
      <c r="E52" s="90" t="s">
        <v>13</v>
      </c>
      <c r="F52" s="15" t="s">
        <v>24</v>
      </c>
      <c r="G52" s="11">
        <v>20.3</v>
      </c>
      <c r="H52" s="11" t="s">
        <v>118</v>
      </c>
      <c r="I52" s="11">
        <v>1</v>
      </c>
      <c r="J52" s="11" t="s">
        <v>119</v>
      </c>
      <c r="K52" s="16">
        <v>6</v>
      </c>
      <c r="L52" s="181"/>
      <c r="M52" s="22"/>
      <c r="N52" s="166">
        <v>0</v>
      </c>
      <c r="O52" s="158">
        <f t="shared" si="2"/>
        <v>0</v>
      </c>
      <c r="P52" s="7"/>
    </row>
    <row r="53" spans="2:16" s="2" customFormat="1" ht="15" customHeight="1" x14ac:dyDescent="0.2">
      <c r="B53" s="328"/>
      <c r="C53" s="8">
        <v>2011</v>
      </c>
      <c r="D53" s="9">
        <v>210</v>
      </c>
      <c r="E53" s="90" t="s">
        <v>13</v>
      </c>
      <c r="F53" s="15" t="s">
        <v>24</v>
      </c>
      <c r="G53" s="11">
        <v>20.3</v>
      </c>
      <c r="H53" s="11" t="s">
        <v>118</v>
      </c>
      <c r="I53" s="11">
        <v>1</v>
      </c>
      <c r="J53" s="11" t="s">
        <v>119</v>
      </c>
      <c r="K53" s="16">
        <v>6</v>
      </c>
      <c r="L53" s="181"/>
      <c r="M53" s="22"/>
      <c r="N53" s="166">
        <v>0</v>
      </c>
      <c r="O53" s="158">
        <f t="shared" si="2"/>
        <v>0</v>
      </c>
      <c r="P53" s="7"/>
    </row>
    <row r="54" spans="2:16" s="2" customFormat="1" ht="15" customHeight="1" x14ac:dyDescent="0.2">
      <c r="B54" s="328"/>
      <c r="C54" s="8">
        <v>2012</v>
      </c>
      <c r="D54" s="9">
        <v>210</v>
      </c>
      <c r="E54" s="90" t="s">
        <v>13</v>
      </c>
      <c r="F54" s="15" t="s">
        <v>24</v>
      </c>
      <c r="G54" s="11">
        <v>20.3</v>
      </c>
      <c r="H54" s="11" t="s">
        <v>118</v>
      </c>
      <c r="I54" s="11">
        <v>1</v>
      </c>
      <c r="J54" s="11" t="s">
        <v>119</v>
      </c>
      <c r="K54" s="16">
        <v>6</v>
      </c>
      <c r="L54" s="181"/>
      <c r="M54" s="22"/>
      <c r="N54" s="166">
        <v>0</v>
      </c>
      <c r="O54" s="158">
        <f t="shared" si="2"/>
        <v>0</v>
      </c>
      <c r="P54" s="7"/>
    </row>
    <row r="55" spans="2:16" s="2" customFormat="1" ht="15" customHeight="1" x14ac:dyDescent="0.2">
      <c r="B55" s="328"/>
      <c r="C55" s="8">
        <v>2013</v>
      </c>
      <c r="D55" s="9">
        <v>210</v>
      </c>
      <c r="E55" s="91" t="s">
        <v>13</v>
      </c>
      <c r="F55" s="15" t="s">
        <v>24</v>
      </c>
      <c r="G55" s="11">
        <v>20.3</v>
      </c>
      <c r="H55" s="11" t="s">
        <v>118</v>
      </c>
      <c r="I55" s="11">
        <v>1</v>
      </c>
      <c r="J55" s="11" t="s">
        <v>119</v>
      </c>
      <c r="K55" s="16">
        <v>6</v>
      </c>
      <c r="L55" s="181"/>
      <c r="M55" s="22"/>
      <c r="N55" s="166">
        <v>0</v>
      </c>
      <c r="O55" s="158">
        <f t="shared" si="2"/>
        <v>0</v>
      </c>
      <c r="P55" s="7"/>
    </row>
    <row r="56" spans="2:16" s="2" customFormat="1" ht="15" customHeight="1" x14ac:dyDescent="0.2">
      <c r="B56" s="328"/>
      <c r="C56" s="295">
        <v>2041</v>
      </c>
      <c r="D56" s="289" t="s">
        <v>15</v>
      </c>
      <c r="E56" s="23" t="s">
        <v>113</v>
      </c>
      <c r="F56" s="372" t="s">
        <v>16</v>
      </c>
      <c r="G56" s="292">
        <v>6</v>
      </c>
      <c r="H56" s="292" t="s">
        <v>118</v>
      </c>
      <c r="I56" s="292">
        <v>1</v>
      </c>
      <c r="J56" s="292" t="s">
        <v>119</v>
      </c>
      <c r="K56" s="357">
        <v>1</v>
      </c>
      <c r="L56" s="377"/>
      <c r="M56" s="22"/>
      <c r="N56" s="232">
        <v>0</v>
      </c>
      <c r="O56" s="206">
        <f>IF(J56="ano",L56*9+N56*3,L56*12)</f>
        <v>0</v>
      </c>
      <c r="P56" s="7"/>
    </row>
    <row r="57" spans="2:16" s="2" customFormat="1" ht="15" customHeight="1" x14ac:dyDescent="0.2">
      <c r="B57" s="328"/>
      <c r="C57" s="334"/>
      <c r="D57" s="332"/>
      <c r="E57" s="23" t="s">
        <v>99</v>
      </c>
      <c r="F57" s="373"/>
      <c r="G57" s="369"/>
      <c r="H57" s="369"/>
      <c r="I57" s="369"/>
      <c r="J57" s="369"/>
      <c r="K57" s="375"/>
      <c r="L57" s="378"/>
      <c r="M57" s="22"/>
      <c r="N57" s="233"/>
      <c r="O57" s="207">
        <f t="shared" si="1"/>
        <v>0</v>
      </c>
      <c r="P57" s="7"/>
    </row>
    <row r="58" spans="2:16" s="2" customFormat="1" ht="15" customHeight="1" x14ac:dyDescent="0.2">
      <c r="B58" s="328"/>
      <c r="C58" s="334"/>
      <c r="D58" s="332"/>
      <c r="E58" s="23" t="s">
        <v>117</v>
      </c>
      <c r="F58" s="373"/>
      <c r="G58" s="369"/>
      <c r="H58" s="369"/>
      <c r="I58" s="369"/>
      <c r="J58" s="369"/>
      <c r="K58" s="375"/>
      <c r="L58" s="378"/>
      <c r="M58" s="22"/>
      <c r="N58" s="233"/>
      <c r="O58" s="207">
        <f t="shared" si="1"/>
        <v>0</v>
      </c>
      <c r="P58" s="7"/>
    </row>
    <row r="59" spans="2:16" s="30" customFormat="1" ht="15" customHeight="1" x14ac:dyDescent="0.2">
      <c r="B59" s="328"/>
      <c r="C59" s="335"/>
      <c r="D59" s="333"/>
      <c r="E59" s="27" t="s">
        <v>100</v>
      </c>
      <c r="F59" s="374"/>
      <c r="G59" s="370"/>
      <c r="H59" s="370"/>
      <c r="I59" s="370"/>
      <c r="J59" s="370"/>
      <c r="K59" s="376"/>
      <c r="L59" s="379"/>
      <c r="M59" s="28"/>
      <c r="N59" s="234"/>
      <c r="O59" s="208">
        <f t="shared" si="1"/>
        <v>0</v>
      </c>
      <c r="P59" s="29"/>
    </row>
    <row r="60" spans="2:16" s="2" customFormat="1" ht="15" customHeight="1" x14ac:dyDescent="0.2">
      <c r="B60" s="328"/>
      <c r="C60" s="8">
        <v>2044</v>
      </c>
      <c r="D60" s="9">
        <v>210</v>
      </c>
      <c r="E60" s="292" t="s">
        <v>13</v>
      </c>
      <c r="F60" s="15" t="s">
        <v>9</v>
      </c>
      <c r="G60" s="11">
        <v>20.3</v>
      </c>
      <c r="H60" s="11" t="s">
        <v>118</v>
      </c>
      <c r="I60" s="11">
        <v>1</v>
      </c>
      <c r="J60" s="11" t="s">
        <v>119</v>
      </c>
      <c r="K60" s="12">
        <v>6</v>
      </c>
      <c r="L60" s="181"/>
      <c r="M60" s="22"/>
      <c r="N60" s="166">
        <v>0</v>
      </c>
      <c r="O60" s="14">
        <f>IF(J60="ano",L60*9+N60*3,L60*12)</f>
        <v>0</v>
      </c>
      <c r="P60" s="7"/>
    </row>
    <row r="61" spans="2:16" s="2" customFormat="1" ht="15" customHeight="1" x14ac:dyDescent="0.2">
      <c r="B61" s="328"/>
      <c r="C61" s="8">
        <v>2045</v>
      </c>
      <c r="D61" s="9">
        <v>210</v>
      </c>
      <c r="E61" s="370" t="s">
        <v>13</v>
      </c>
      <c r="F61" s="15" t="s">
        <v>24</v>
      </c>
      <c r="G61" s="11">
        <v>20.3</v>
      </c>
      <c r="H61" s="11" t="s">
        <v>118</v>
      </c>
      <c r="I61" s="11">
        <v>1</v>
      </c>
      <c r="J61" s="11" t="s">
        <v>119</v>
      </c>
      <c r="K61" s="16">
        <v>6</v>
      </c>
      <c r="L61" s="181"/>
      <c r="M61" s="22"/>
      <c r="N61" s="166">
        <v>0</v>
      </c>
      <c r="O61" s="158">
        <f t="shared" ref="O61:O73" si="3">IF(J61="ano",L61*9+N61*3,L61*12)</f>
        <v>0</v>
      </c>
      <c r="P61" s="7"/>
    </row>
    <row r="62" spans="2:16" s="2" customFormat="1" ht="15" customHeight="1" x14ac:dyDescent="0.2">
      <c r="B62" s="328"/>
      <c r="C62" s="8">
        <v>2046</v>
      </c>
      <c r="D62" s="9">
        <v>210</v>
      </c>
      <c r="E62" s="8" t="s">
        <v>25</v>
      </c>
      <c r="F62" s="15" t="s">
        <v>24</v>
      </c>
      <c r="G62" s="11">
        <v>40.6</v>
      </c>
      <c r="H62" s="11" t="s">
        <v>118</v>
      </c>
      <c r="I62" s="11">
        <v>1</v>
      </c>
      <c r="J62" s="161" t="s">
        <v>74</v>
      </c>
      <c r="K62" s="12">
        <v>4</v>
      </c>
      <c r="L62" s="181"/>
      <c r="M62" s="22"/>
      <c r="N62" s="13"/>
      <c r="O62" s="158">
        <f>IF(J62="ano",L62*10+N62*2,L62*12)</f>
        <v>0</v>
      </c>
      <c r="P62" s="191" t="s">
        <v>374</v>
      </c>
    </row>
    <row r="63" spans="2:16" s="2" customFormat="1" ht="15" customHeight="1" x14ac:dyDescent="0.2">
      <c r="B63" s="328"/>
      <c r="C63" s="8">
        <v>2047</v>
      </c>
      <c r="D63" s="9">
        <v>210</v>
      </c>
      <c r="E63" s="292" t="s">
        <v>13</v>
      </c>
      <c r="F63" s="15" t="s">
        <v>24</v>
      </c>
      <c r="G63" s="11">
        <v>20.3</v>
      </c>
      <c r="H63" s="11" t="s">
        <v>118</v>
      </c>
      <c r="I63" s="11">
        <v>1</v>
      </c>
      <c r="J63" s="11" t="s">
        <v>119</v>
      </c>
      <c r="K63" s="12">
        <v>6</v>
      </c>
      <c r="L63" s="181"/>
      <c r="M63" s="22"/>
      <c r="N63" s="166">
        <v>0</v>
      </c>
      <c r="O63" s="158">
        <f t="shared" si="3"/>
        <v>0</v>
      </c>
      <c r="P63" s="7"/>
    </row>
    <row r="64" spans="2:16" s="2" customFormat="1" ht="15" customHeight="1" x14ac:dyDescent="0.2">
      <c r="B64" s="328"/>
      <c r="C64" s="8">
        <v>2048</v>
      </c>
      <c r="D64" s="9">
        <v>210</v>
      </c>
      <c r="E64" s="369" t="s">
        <v>13</v>
      </c>
      <c r="F64" s="15" t="s">
        <v>9</v>
      </c>
      <c r="G64" s="11">
        <v>20.3</v>
      </c>
      <c r="H64" s="11" t="s">
        <v>118</v>
      </c>
      <c r="I64" s="11">
        <v>1</v>
      </c>
      <c r="J64" s="11" t="s">
        <v>119</v>
      </c>
      <c r="K64" s="16">
        <v>6</v>
      </c>
      <c r="L64" s="181"/>
      <c r="M64" s="22"/>
      <c r="N64" s="166">
        <v>0</v>
      </c>
      <c r="O64" s="158">
        <f t="shared" si="3"/>
        <v>0</v>
      </c>
      <c r="P64" s="7"/>
    </row>
    <row r="65" spans="1:16" s="2" customFormat="1" ht="15" customHeight="1" x14ac:dyDescent="0.2">
      <c r="B65" s="328"/>
      <c r="C65" s="8">
        <v>2049</v>
      </c>
      <c r="D65" s="9">
        <v>210</v>
      </c>
      <c r="E65" s="370" t="s">
        <v>13</v>
      </c>
      <c r="F65" s="15" t="s">
        <v>24</v>
      </c>
      <c r="G65" s="11">
        <v>20.3</v>
      </c>
      <c r="H65" s="11" t="s">
        <v>118</v>
      </c>
      <c r="I65" s="11">
        <v>1</v>
      </c>
      <c r="J65" s="11" t="s">
        <v>119</v>
      </c>
      <c r="K65" s="16">
        <v>6</v>
      </c>
      <c r="L65" s="181"/>
      <c r="M65" s="22"/>
      <c r="N65" s="166">
        <v>0</v>
      </c>
      <c r="O65" s="158">
        <f t="shared" si="3"/>
        <v>0</v>
      </c>
      <c r="P65" s="7"/>
    </row>
    <row r="66" spans="1:16" s="2" customFormat="1" ht="15" customHeight="1" x14ac:dyDescent="0.2">
      <c r="B66" s="328"/>
      <c r="C66" s="8">
        <v>2050</v>
      </c>
      <c r="D66" s="9">
        <v>210</v>
      </c>
      <c r="E66" s="8" t="s">
        <v>8</v>
      </c>
      <c r="F66" s="15" t="s">
        <v>176</v>
      </c>
      <c r="G66" s="11">
        <v>60.9</v>
      </c>
      <c r="H66" s="11" t="s">
        <v>118</v>
      </c>
      <c r="I66" s="11">
        <v>2</v>
      </c>
      <c r="J66" s="11" t="s">
        <v>74</v>
      </c>
      <c r="K66" s="12">
        <v>3</v>
      </c>
      <c r="L66" s="181"/>
      <c r="M66" s="22"/>
      <c r="N66" s="13"/>
      <c r="O66" s="158">
        <f t="shared" si="3"/>
        <v>0</v>
      </c>
      <c r="P66" s="26" t="s">
        <v>178</v>
      </c>
    </row>
    <row r="67" spans="1:16" s="2" customFormat="1" ht="15" customHeight="1" x14ac:dyDescent="0.2">
      <c r="B67" s="328"/>
      <c r="C67" s="8">
        <v>2051</v>
      </c>
      <c r="D67" s="9">
        <v>210</v>
      </c>
      <c r="E67" s="8" t="s">
        <v>14</v>
      </c>
      <c r="F67" s="15" t="s">
        <v>16</v>
      </c>
      <c r="G67" s="11">
        <v>20.3</v>
      </c>
      <c r="H67" s="11" t="s">
        <v>118</v>
      </c>
      <c r="I67" s="11">
        <v>1</v>
      </c>
      <c r="J67" s="11" t="s">
        <v>119</v>
      </c>
      <c r="K67" s="12">
        <v>1</v>
      </c>
      <c r="L67" s="181"/>
      <c r="M67" s="22"/>
      <c r="N67" s="166">
        <v>0</v>
      </c>
      <c r="O67" s="158">
        <f t="shared" si="3"/>
        <v>0</v>
      </c>
      <c r="P67" s="7"/>
    </row>
    <row r="68" spans="1:16" s="2" customFormat="1" ht="15" customHeight="1" x14ac:dyDescent="0.2">
      <c r="B68" s="328"/>
      <c r="C68" s="8">
        <v>2052</v>
      </c>
      <c r="D68" s="9">
        <v>210</v>
      </c>
      <c r="E68" s="8" t="s">
        <v>8</v>
      </c>
      <c r="F68" s="15" t="s">
        <v>9</v>
      </c>
      <c r="G68" s="11">
        <v>20.3</v>
      </c>
      <c r="H68" s="11" t="s">
        <v>118</v>
      </c>
      <c r="I68" s="11">
        <v>1</v>
      </c>
      <c r="J68" s="11" t="s">
        <v>119</v>
      </c>
      <c r="K68" s="12">
        <v>7</v>
      </c>
      <c r="L68" s="181"/>
      <c r="M68" s="22"/>
      <c r="N68" s="166">
        <v>0</v>
      </c>
      <c r="O68" s="158">
        <f t="shared" si="3"/>
        <v>0</v>
      </c>
      <c r="P68" s="7"/>
    </row>
    <row r="69" spans="1:16" s="2" customFormat="1" ht="15" customHeight="1" x14ac:dyDescent="0.2">
      <c r="B69" s="328"/>
      <c r="C69" s="8">
        <v>2055</v>
      </c>
      <c r="D69" s="9">
        <v>210</v>
      </c>
      <c r="E69" s="20" t="s">
        <v>26</v>
      </c>
      <c r="F69" s="15" t="s">
        <v>16</v>
      </c>
      <c r="G69" s="11">
        <v>20.3</v>
      </c>
      <c r="H69" s="11" t="s">
        <v>118</v>
      </c>
      <c r="I69" s="11">
        <v>1</v>
      </c>
      <c r="J69" s="11" t="s">
        <v>119</v>
      </c>
      <c r="K69" s="12">
        <v>7</v>
      </c>
      <c r="L69" s="181"/>
      <c r="M69" s="22"/>
      <c r="N69" s="166">
        <v>0</v>
      </c>
      <c r="O69" s="158">
        <f t="shared" si="3"/>
        <v>0</v>
      </c>
      <c r="P69" s="7"/>
    </row>
    <row r="70" spans="1:16" s="2" customFormat="1" ht="15" customHeight="1" x14ac:dyDescent="0.2">
      <c r="B70" s="328"/>
      <c r="C70" s="8" t="s">
        <v>140</v>
      </c>
      <c r="D70" s="9">
        <v>210</v>
      </c>
      <c r="E70" s="91" t="s">
        <v>26</v>
      </c>
      <c r="F70" s="15" t="s">
        <v>27</v>
      </c>
      <c r="G70" s="11">
        <v>20.3</v>
      </c>
      <c r="H70" s="11" t="s">
        <v>118</v>
      </c>
      <c r="I70" s="11">
        <v>1</v>
      </c>
      <c r="J70" s="11" t="s">
        <v>119</v>
      </c>
      <c r="K70" s="16">
        <v>7</v>
      </c>
      <c r="L70" s="181"/>
      <c r="M70" s="22"/>
      <c r="N70" s="166">
        <v>0</v>
      </c>
      <c r="O70" s="158">
        <f t="shared" si="3"/>
        <v>0</v>
      </c>
      <c r="P70" s="7"/>
    </row>
    <row r="71" spans="1:16" s="2" customFormat="1" ht="15" customHeight="1" x14ac:dyDescent="0.2">
      <c r="B71" s="328"/>
      <c r="C71" s="8">
        <v>2094</v>
      </c>
      <c r="D71" s="9">
        <v>210</v>
      </c>
      <c r="E71" s="20" t="s">
        <v>8</v>
      </c>
      <c r="F71" s="15" t="s">
        <v>9</v>
      </c>
      <c r="G71" s="11">
        <v>121.8</v>
      </c>
      <c r="H71" s="11" t="s">
        <v>118</v>
      </c>
      <c r="I71" s="11">
        <v>2</v>
      </c>
      <c r="J71" s="161" t="s">
        <v>119</v>
      </c>
      <c r="K71" s="12">
        <v>7</v>
      </c>
      <c r="L71" s="181"/>
      <c r="M71" s="22"/>
      <c r="N71" s="166">
        <v>0</v>
      </c>
      <c r="O71" s="158">
        <f t="shared" si="3"/>
        <v>0</v>
      </c>
      <c r="P71" s="7"/>
    </row>
    <row r="72" spans="1:16" s="2" customFormat="1" ht="15" customHeight="1" x14ac:dyDescent="0.2">
      <c r="B72" s="328"/>
      <c r="C72" s="8">
        <v>2056</v>
      </c>
      <c r="D72" s="9">
        <v>210</v>
      </c>
      <c r="E72" s="90" t="s">
        <v>8</v>
      </c>
      <c r="F72" s="15" t="s">
        <v>16</v>
      </c>
      <c r="G72" s="11">
        <v>20</v>
      </c>
      <c r="H72" s="11" t="s">
        <v>118</v>
      </c>
      <c r="I72" s="11">
        <v>1</v>
      </c>
      <c r="J72" s="161" t="s">
        <v>119</v>
      </c>
      <c r="K72" s="16">
        <v>7</v>
      </c>
      <c r="L72" s="181"/>
      <c r="M72" s="22"/>
      <c r="N72" s="166">
        <v>0</v>
      </c>
      <c r="O72" s="158">
        <f t="shared" si="3"/>
        <v>0</v>
      </c>
      <c r="P72" s="7"/>
    </row>
    <row r="73" spans="1:16" s="2" customFormat="1" ht="15" customHeight="1" x14ac:dyDescent="0.2">
      <c r="B73" s="329"/>
      <c r="C73" s="8">
        <v>2057</v>
      </c>
      <c r="D73" s="9">
        <v>210</v>
      </c>
      <c r="E73" s="91" t="s">
        <v>8</v>
      </c>
      <c r="F73" s="15" t="s">
        <v>176</v>
      </c>
      <c r="G73" s="11">
        <v>14.3</v>
      </c>
      <c r="H73" s="11" t="s">
        <v>118</v>
      </c>
      <c r="I73" s="11">
        <v>1</v>
      </c>
      <c r="J73" s="161" t="s">
        <v>119</v>
      </c>
      <c r="K73" s="16">
        <v>7</v>
      </c>
      <c r="L73" s="181"/>
      <c r="M73" s="22"/>
      <c r="N73" s="166">
        <v>0</v>
      </c>
      <c r="O73" s="158">
        <f t="shared" si="3"/>
        <v>0</v>
      </c>
      <c r="P73" s="7" t="s">
        <v>177</v>
      </c>
    </row>
    <row r="74" spans="1:16" s="2" customFormat="1" ht="26.25" customHeight="1" x14ac:dyDescent="0.2">
      <c r="B74" s="302" t="s">
        <v>232</v>
      </c>
      <c r="C74" s="303"/>
      <c r="D74" s="303"/>
      <c r="E74" s="303"/>
      <c r="F74" s="303"/>
      <c r="G74" s="303"/>
      <c r="H74" s="303"/>
      <c r="I74" s="303"/>
      <c r="J74" s="303"/>
      <c r="K74" s="304"/>
      <c r="L74" s="31">
        <f>SUM(L16:L73)</f>
        <v>0</v>
      </c>
      <c r="M74" s="31">
        <f t="shared" ref="M74:N74" si="4">SUM(M16:M73)</f>
        <v>0</v>
      </c>
      <c r="N74" s="31">
        <f t="shared" si="4"/>
        <v>0</v>
      </c>
      <c r="O74" s="32">
        <f>SUM(O16:O73)</f>
        <v>0</v>
      </c>
      <c r="P74" s="7"/>
    </row>
    <row r="75" spans="1:16" ht="30" customHeight="1" x14ac:dyDescent="0.2">
      <c r="A75" s="33"/>
      <c r="B75" s="230" t="s">
        <v>0</v>
      </c>
      <c r="C75" s="230" t="s">
        <v>1</v>
      </c>
      <c r="D75" s="230" t="s">
        <v>2</v>
      </c>
      <c r="E75" s="230" t="s">
        <v>3</v>
      </c>
      <c r="F75" s="230" t="s">
        <v>4</v>
      </c>
      <c r="G75" s="230" t="s">
        <v>227</v>
      </c>
      <c r="H75" s="230" t="s">
        <v>228</v>
      </c>
      <c r="I75" s="230" t="s">
        <v>120</v>
      </c>
      <c r="J75" s="330" t="s">
        <v>114</v>
      </c>
      <c r="K75" s="230" t="s">
        <v>72</v>
      </c>
      <c r="L75" s="230" t="s">
        <v>367</v>
      </c>
      <c r="M75" s="160" t="s">
        <v>5</v>
      </c>
      <c r="N75" s="230" t="s">
        <v>368</v>
      </c>
      <c r="O75" s="230" t="s">
        <v>121</v>
      </c>
      <c r="P75" s="230" t="s">
        <v>155</v>
      </c>
    </row>
    <row r="76" spans="1:16" ht="30" customHeight="1" x14ac:dyDescent="0.2">
      <c r="A76" s="33"/>
      <c r="B76" s="386"/>
      <c r="C76" s="386"/>
      <c r="D76" s="386"/>
      <c r="E76" s="386"/>
      <c r="F76" s="386"/>
      <c r="G76" s="386"/>
      <c r="H76" s="386"/>
      <c r="I76" s="386"/>
      <c r="J76" s="331"/>
      <c r="K76" s="386"/>
      <c r="L76" s="231"/>
      <c r="M76" s="176" t="s">
        <v>73</v>
      </c>
      <c r="N76" s="231"/>
      <c r="O76" s="386"/>
      <c r="P76" s="217"/>
    </row>
    <row r="77" spans="1:16" s="2" customFormat="1" ht="39.75" customHeight="1" x14ac:dyDescent="0.2">
      <c r="A77" s="1"/>
      <c r="B77" s="227" t="s">
        <v>6</v>
      </c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9"/>
      <c r="P77" s="7"/>
    </row>
    <row r="78" spans="1:16" ht="15" customHeight="1" x14ac:dyDescent="0.2">
      <c r="A78" s="33"/>
      <c r="B78" s="307" t="s">
        <v>162</v>
      </c>
      <c r="C78" s="8">
        <v>2155</v>
      </c>
      <c r="D78" s="9" t="s">
        <v>118</v>
      </c>
      <c r="E78" s="8" t="s">
        <v>40</v>
      </c>
      <c r="F78" s="8" t="s">
        <v>9</v>
      </c>
      <c r="G78" s="11">
        <v>57.4</v>
      </c>
      <c r="H78" s="11" t="s">
        <v>118</v>
      </c>
      <c r="I78" s="11">
        <v>1</v>
      </c>
      <c r="J78" s="11" t="s">
        <v>74</v>
      </c>
      <c r="K78" s="12">
        <v>3</v>
      </c>
      <c r="L78" s="183"/>
      <c r="M78" s="35"/>
      <c r="N78" s="186"/>
      <c r="O78" s="14">
        <f>IF(J78="ano",L78*10+N78*2,L78*12)</f>
        <v>0</v>
      </c>
      <c r="P78" s="191" t="s">
        <v>374</v>
      </c>
    </row>
    <row r="79" spans="1:16" ht="15" customHeight="1" x14ac:dyDescent="0.2">
      <c r="A79" s="33"/>
      <c r="B79" s="328"/>
      <c r="C79" s="8" t="s">
        <v>118</v>
      </c>
      <c r="D79" s="9" t="s">
        <v>118</v>
      </c>
      <c r="E79" s="8" t="s">
        <v>28</v>
      </c>
      <c r="F79" s="8" t="s">
        <v>9</v>
      </c>
      <c r="G79" s="11">
        <v>199.8</v>
      </c>
      <c r="H79" s="11" t="s">
        <v>118</v>
      </c>
      <c r="I79" s="11">
        <v>3</v>
      </c>
      <c r="J79" s="11" t="s">
        <v>74</v>
      </c>
      <c r="K79" s="12">
        <v>3</v>
      </c>
      <c r="L79" s="183"/>
      <c r="M79" s="35"/>
      <c r="N79" s="186"/>
      <c r="O79" s="158">
        <f>IF(J79="ano",L79*9+N79*3,L79*12)</f>
        <v>0</v>
      </c>
      <c r="P79" s="34"/>
    </row>
    <row r="80" spans="1:16" ht="15" customHeight="1" x14ac:dyDescent="0.2">
      <c r="A80" s="33"/>
      <c r="B80" s="328"/>
      <c r="C80" s="295">
        <v>21</v>
      </c>
      <c r="D80" s="289" t="s">
        <v>29</v>
      </c>
      <c r="E80" s="23" t="s">
        <v>93</v>
      </c>
      <c r="F80" s="295" t="s">
        <v>16</v>
      </c>
      <c r="G80" s="292">
        <v>37.200000000000003</v>
      </c>
      <c r="H80" s="292" t="s">
        <v>118</v>
      </c>
      <c r="I80" s="292">
        <v>4</v>
      </c>
      <c r="J80" s="292" t="s">
        <v>119</v>
      </c>
      <c r="K80" s="357">
        <v>1</v>
      </c>
      <c r="L80" s="273"/>
      <c r="M80" s="35"/>
      <c r="N80" s="209">
        <v>0</v>
      </c>
      <c r="O80" s="206">
        <f>IF(J80="ano",L80*9+N80*3,L80*12)</f>
        <v>0</v>
      </c>
      <c r="P80" s="34"/>
    </row>
    <row r="81" spans="1:16" ht="15" customHeight="1" x14ac:dyDescent="0.2">
      <c r="A81" s="33"/>
      <c r="B81" s="328"/>
      <c r="C81" s="334"/>
      <c r="D81" s="332"/>
      <c r="E81" s="23" t="s">
        <v>115</v>
      </c>
      <c r="F81" s="334"/>
      <c r="G81" s="369"/>
      <c r="H81" s="369"/>
      <c r="I81" s="369"/>
      <c r="J81" s="369"/>
      <c r="K81" s="375"/>
      <c r="L81" s="384"/>
      <c r="M81" s="35"/>
      <c r="N81" s="235"/>
      <c r="O81" s="207">
        <f t="shared" ref="O81:O114" si="5">IF(J81="ano",L81*9+L81*3/2,L81*12)</f>
        <v>0</v>
      </c>
      <c r="P81" s="34"/>
    </row>
    <row r="82" spans="1:16" ht="15" customHeight="1" x14ac:dyDescent="0.2">
      <c r="A82" s="33"/>
      <c r="B82" s="328"/>
      <c r="C82" s="334"/>
      <c r="D82" s="332"/>
      <c r="E82" s="23" t="s">
        <v>94</v>
      </c>
      <c r="F82" s="334"/>
      <c r="G82" s="369"/>
      <c r="H82" s="369"/>
      <c r="I82" s="369"/>
      <c r="J82" s="369"/>
      <c r="K82" s="375"/>
      <c r="L82" s="384"/>
      <c r="M82" s="35"/>
      <c r="N82" s="235"/>
      <c r="O82" s="207">
        <f t="shared" si="5"/>
        <v>0</v>
      </c>
      <c r="P82" s="34"/>
    </row>
    <row r="83" spans="1:16" ht="15" customHeight="1" x14ac:dyDescent="0.2">
      <c r="A83" s="33"/>
      <c r="B83" s="328"/>
      <c r="C83" s="334"/>
      <c r="D83" s="332"/>
      <c r="E83" s="23" t="s">
        <v>116</v>
      </c>
      <c r="F83" s="334"/>
      <c r="G83" s="369"/>
      <c r="H83" s="369"/>
      <c r="I83" s="369"/>
      <c r="J83" s="369"/>
      <c r="K83" s="375"/>
      <c r="L83" s="384"/>
      <c r="M83" s="35"/>
      <c r="N83" s="235"/>
      <c r="O83" s="207">
        <f t="shared" si="5"/>
        <v>0</v>
      </c>
      <c r="P83" s="34"/>
    </row>
    <row r="84" spans="1:16" ht="15" customHeight="1" x14ac:dyDescent="0.2">
      <c r="A84" s="33"/>
      <c r="B84" s="328"/>
      <c r="C84" s="335"/>
      <c r="D84" s="333"/>
      <c r="E84" s="23" t="s">
        <v>101</v>
      </c>
      <c r="F84" s="335"/>
      <c r="G84" s="370"/>
      <c r="H84" s="370"/>
      <c r="I84" s="370"/>
      <c r="J84" s="370"/>
      <c r="K84" s="376"/>
      <c r="L84" s="385"/>
      <c r="M84" s="35"/>
      <c r="N84" s="236"/>
      <c r="O84" s="208">
        <f t="shared" si="5"/>
        <v>0</v>
      </c>
      <c r="P84" s="34"/>
    </row>
    <row r="85" spans="1:16" ht="15" customHeight="1" x14ac:dyDescent="0.2">
      <c r="A85" s="33"/>
      <c r="B85" s="328"/>
      <c r="C85" s="8">
        <v>2157</v>
      </c>
      <c r="D85" s="9" t="s">
        <v>118</v>
      </c>
      <c r="E85" s="8" t="s">
        <v>22</v>
      </c>
      <c r="F85" s="8" t="s">
        <v>16</v>
      </c>
      <c r="G85" s="11">
        <v>82.7</v>
      </c>
      <c r="H85" s="11" t="s">
        <v>118</v>
      </c>
      <c r="I85" s="11" t="s">
        <v>118</v>
      </c>
      <c r="J85" s="11" t="s">
        <v>119</v>
      </c>
      <c r="K85" s="12">
        <v>2</v>
      </c>
      <c r="L85" s="183"/>
      <c r="M85" s="35"/>
      <c r="N85" s="168">
        <v>0</v>
      </c>
      <c r="O85" s="14">
        <f>IF(J85="ano",L85*9+N85*3,L85*12)</f>
        <v>0</v>
      </c>
      <c r="P85" s="34"/>
    </row>
    <row r="86" spans="1:16" ht="15" customHeight="1" x14ac:dyDescent="0.2">
      <c r="A86" s="33"/>
      <c r="B86" s="328"/>
      <c r="C86" s="8">
        <v>2102</v>
      </c>
      <c r="D86" s="9" t="s">
        <v>118</v>
      </c>
      <c r="E86" s="8" t="s">
        <v>21</v>
      </c>
      <c r="F86" s="8" t="s">
        <v>16</v>
      </c>
      <c r="G86" s="11">
        <v>26.1</v>
      </c>
      <c r="H86" s="11" t="s">
        <v>118</v>
      </c>
      <c r="I86" s="11" t="s">
        <v>118</v>
      </c>
      <c r="J86" s="11" t="s">
        <v>119</v>
      </c>
      <c r="K86" s="12">
        <v>2</v>
      </c>
      <c r="L86" s="183"/>
      <c r="M86" s="35"/>
      <c r="N86" s="168">
        <v>0</v>
      </c>
      <c r="O86" s="158">
        <f t="shared" ref="O86:O111" si="6">IF(J86="ano",L86*9+N86*3,L86*12)</f>
        <v>0</v>
      </c>
      <c r="P86" s="34"/>
    </row>
    <row r="87" spans="1:16" ht="15" customHeight="1" x14ac:dyDescent="0.2">
      <c r="A87" s="33"/>
      <c r="B87" s="328"/>
      <c r="C87" s="8" t="s">
        <v>141</v>
      </c>
      <c r="D87" s="9" t="s">
        <v>30</v>
      </c>
      <c r="E87" s="8" t="s">
        <v>22</v>
      </c>
      <c r="F87" s="8" t="s">
        <v>16</v>
      </c>
      <c r="G87" s="11">
        <v>266</v>
      </c>
      <c r="H87" s="11">
        <v>250</v>
      </c>
      <c r="I87" s="11" t="s">
        <v>118</v>
      </c>
      <c r="J87" s="11" t="s">
        <v>119</v>
      </c>
      <c r="K87" s="12">
        <v>2</v>
      </c>
      <c r="L87" s="183"/>
      <c r="M87" s="35"/>
      <c r="N87" s="168">
        <v>0</v>
      </c>
      <c r="O87" s="158">
        <f t="shared" si="6"/>
        <v>0</v>
      </c>
      <c r="P87" s="34"/>
    </row>
    <row r="88" spans="1:16" ht="15" customHeight="1" x14ac:dyDescent="0.2">
      <c r="A88" s="33"/>
      <c r="B88" s="328"/>
      <c r="C88" s="8">
        <v>2104</v>
      </c>
      <c r="D88" s="9" t="s">
        <v>30</v>
      </c>
      <c r="E88" s="8" t="s">
        <v>8</v>
      </c>
      <c r="F88" s="8" t="s">
        <v>16</v>
      </c>
      <c r="G88" s="11">
        <v>60.9</v>
      </c>
      <c r="H88" s="11" t="s">
        <v>118</v>
      </c>
      <c r="I88" s="11">
        <v>2</v>
      </c>
      <c r="J88" s="11" t="s">
        <v>74</v>
      </c>
      <c r="K88" s="12">
        <v>3</v>
      </c>
      <c r="L88" s="183"/>
      <c r="M88" s="35"/>
      <c r="N88" s="186"/>
      <c r="O88" s="158">
        <f t="shared" si="6"/>
        <v>0</v>
      </c>
      <c r="P88" s="34"/>
    </row>
    <row r="89" spans="1:16" ht="15" customHeight="1" x14ac:dyDescent="0.2">
      <c r="A89" s="33"/>
      <c r="B89" s="328"/>
      <c r="C89" s="8">
        <v>2105</v>
      </c>
      <c r="D89" s="9" t="s">
        <v>30</v>
      </c>
      <c r="E89" s="8" t="s">
        <v>26</v>
      </c>
      <c r="F89" s="8" t="s">
        <v>16</v>
      </c>
      <c r="G89" s="11">
        <v>20.3</v>
      </c>
      <c r="H89" s="11" t="s">
        <v>118</v>
      </c>
      <c r="I89" s="11">
        <v>1</v>
      </c>
      <c r="J89" s="11" t="s">
        <v>119</v>
      </c>
      <c r="K89" s="12">
        <v>7</v>
      </c>
      <c r="L89" s="183"/>
      <c r="M89" s="35"/>
      <c r="N89" s="168">
        <v>0</v>
      </c>
      <c r="O89" s="158">
        <f t="shared" si="6"/>
        <v>0</v>
      </c>
      <c r="P89" s="34"/>
    </row>
    <row r="90" spans="1:16" s="36" customFormat="1" ht="15" customHeight="1" x14ac:dyDescent="0.2">
      <c r="B90" s="328"/>
      <c r="C90" s="37">
        <v>2106</v>
      </c>
      <c r="D90" s="38" t="s">
        <v>30</v>
      </c>
      <c r="E90" s="392" t="s">
        <v>8</v>
      </c>
      <c r="F90" s="37" t="s">
        <v>16</v>
      </c>
      <c r="G90" s="39">
        <v>40.6</v>
      </c>
      <c r="H90" s="39" t="s">
        <v>118</v>
      </c>
      <c r="I90" s="39">
        <v>2</v>
      </c>
      <c r="J90" s="39" t="s">
        <v>74</v>
      </c>
      <c r="K90" s="40">
        <v>3</v>
      </c>
      <c r="L90" s="181"/>
      <c r="M90" s="17"/>
      <c r="N90" s="13"/>
      <c r="O90" s="158">
        <f t="shared" si="6"/>
        <v>0</v>
      </c>
      <c r="P90" s="41"/>
    </row>
    <row r="91" spans="1:16" s="36" customFormat="1" ht="15" customHeight="1" x14ac:dyDescent="0.2">
      <c r="B91" s="328"/>
      <c r="C91" s="37">
        <v>2107</v>
      </c>
      <c r="D91" s="38" t="s">
        <v>30</v>
      </c>
      <c r="E91" s="393"/>
      <c r="F91" s="37" t="s">
        <v>16</v>
      </c>
      <c r="G91" s="39">
        <v>20.3</v>
      </c>
      <c r="H91" s="39" t="s">
        <v>118</v>
      </c>
      <c r="I91" s="39">
        <v>1</v>
      </c>
      <c r="J91" s="39" t="s">
        <v>119</v>
      </c>
      <c r="K91" s="40">
        <v>7</v>
      </c>
      <c r="L91" s="181"/>
      <c r="M91" s="17"/>
      <c r="N91" s="166">
        <v>0</v>
      </c>
      <c r="O91" s="158">
        <f t="shared" si="6"/>
        <v>0</v>
      </c>
      <c r="P91" s="41"/>
    </row>
    <row r="92" spans="1:16" s="36" customFormat="1" ht="15" customHeight="1" x14ac:dyDescent="0.2">
      <c r="B92" s="328"/>
      <c r="C92" s="37">
        <v>2108</v>
      </c>
      <c r="D92" s="38" t="s">
        <v>30</v>
      </c>
      <c r="E92" s="393"/>
      <c r="F92" s="37" t="s">
        <v>9</v>
      </c>
      <c r="G92" s="39">
        <v>20.3</v>
      </c>
      <c r="H92" s="39" t="s">
        <v>118</v>
      </c>
      <c r="I92" s="39">
        <v>1</v>
      </c>
      <c r="J92" s="39" t="s">
        <v>119</v>
      </c>
      <c r="K92" s="40">
        <v>7</v>
      </c>
      <c r="L92" s="181"/>
      <c r="M92" s="17"/>
      <c r="N92" s="166">
        <v>0</v>
      </c>
      <c r="O92" s="158">
        <f t="shared" si="6"/>
        <v>0</v>
      </c>
      <c r="P92" s="41"/>
    </row>
    <row r="93" spans="1:16" s="36" customFormat="1" ht="15" customHeight="1" x14ac:dyDescent="0.2">
      <c r="B93" s="328"/>
      <c r="C93" s="37">
        <v>2109</v>
      </c>
      <c r="D93" s="38" t="s">
        <v>30</v>
      </c>
      <c r="E93" s="393"/>
      <c r="F93" s="37" t="s">
        <v>9</v>
      </c>
      <c r="G93" s="39">
        <v>20.3</v>
      </c>
      <c r="H93" s="39" t="s">
        <v>118</v>
      </c>
      <c r="I93" s="39">
        <v>1</v>
      </c>
      <c r="J93" s="39" t="s">
        <v>119</v>
      </c>
      <c r="K93" s="40">
        <v>7</v>
      </c>
      <c r="L93" s="181"/>
      <c r="M93" s="17"/>
      <c r="N93" s="166">
        <v>0</v>
      </c>
      <c r="O93" s="158">
        <f t="shared" si="6"/>
        <v>0</v>
      </c>
      <c r="P93" s="41"/>
    </row>
    <row r="94" spans="1:16" s="36" customFormat="1" ht="15" customHeight="1" x14ac:dyDescent="0.2">
      <c r="B94" s="328"/>
      <c r="C94" s="37">
        <v>2110</v>
      </c>
      <c r="D94" s="38" t="s">
        <v>30</v>
      </c>
      <c r="E94" s="393"/>
      <c r="F94" s="37" t="s">
        <v>9</v>
      </c>
      <c r="G94" s="39">
        <v>20.3</v>
      </c>
      <c r="H94" s="39" t="s">
        <v>118</v>
      </c>
      <c r="I94" s="39">
        <v>1</v>
      </c>
      <c r="J94" s="39" t="s">
        <v>119</v>
      </c>
      <c r="K94" s="40">
        <v>7</v>
      </c>
      <c r="L94" s="181"/>
      <c r="M94" s="17"/>
      <c r="N94" s="166">
        <v>0</v>
      </c>
      <c r="O94" s="158">
        <f t="shared" si="6"/>
        <v>0</v>
      </c>
      <c r="P94" s="41"/>
    </row>
    <row r="95" spans="1:16" s="36" customFormat="1" ht="15" customHeight="1" x14ac:dyDescent="0.2">
      <c r="B95" s="328"/>
      <c r="C95" s="37">
        <v>2111</v>
      </c>
      <c r="D95" s="38" t="s">
        <v>30</v>
      </c>
      <c r="E95" s="393"/>
      <c r="F95" s="37" t="s">
        <v>9</v>
      </c>
      <c r="G95" s="39">
        <v>20.3</v>
      </c>
      <c r="H95" s="39" t="s">
        <v>118</v>
      </c>
      <c r="I95" s="39">
        <v>1</v>
      </c>
      <c r="J95" s="39" t="s">
        <v>119</v>
      </c>
      <c r="K95" s="40">
        <v>7</v>
      </c>
      <c r="L95" s="181"/>
      <c r="M95" s="17"/>
      <c r="N95" s="166">
        <v>0</v>
      </c>
      <c r="O95" s="158">
        <f t="shared" si="6"/>
        <v>0</v>
      </c>
      <c r="P95" s="41"/>
    </row>
    <row r="96" spans="1:16" s="36" customFormat="1" ht="15" customHeight="1" x14ac:dyDescent="0.2">
      <c r="B96" s="328"/>
      <c r="C96" s="37">
        <v>2112</v>
      </c>
      <c r="D96" s="38" t="s">
        <v>30</v>
      </c>
      <c r="E96" s="393"/>
      <c r="F96" s="37" t="s">
        <v>9</v>
      </c>
      <c r="G96" s="39">
        <v>20.3</v>
      </c>
      <c r="H96" s="39" t="s">
        <v>118</v>
      </c>
      <c r="I96" s="39">
        <v>1</v>
      </c>
      <c r="J96" s="39" t="s">
        <v>119</v>
      </c>
      <c r="K96" s="40">
        <v>7</v>
      </c>
      <c r="L96" s="181"/>
      <c r="M96" s="17"/>
      <c r="N96" s="166">
        <v>0</v>
      </c>
      <c r="O96" s="158">
        <f t="shared" si="6"/>
        <v>0</v>
      </c>
      <c r="P96" s="41"/>
    </row>
    <row r="97" spans="1:16" s="36" customFormat="1" ht="15" customHeight="1" x14ac:dyDescent="0.2">
      <c r="B97" s="328"/>
      <c r="C97" s="37">
        <v>2113</v>
      </c>
      <c r="D97" s="38" t="s">
        <v>30</v>
      </c>
      <c r="E97" s="394"/>
      <c r="F97" s="37" t="s">
        <v>9</v>
      </c>
      <c r="G97" s="39">
        <v>20.3</v>
      </c>
      <c r="H97" s="39" t="s">
        <v>118</v>
      </c>
      <c r="I97" s="39">
        <v>1</v>
      </c>
      <c r="J97" s="39" t="s">
        <v>119</v>
      </c>
      <c r="K97" s="40">
        <v>7</v>
      </c>
      <c r="L97" s="181"/>
      <c r="M97" s="17"/>
      <c r="N97" s="166">
        <v>0</v>
      </c>
      <c r="O97" s="158">
        <f t="shared" si="6"/>
        <v>0</v>
      </c>
      <c r="P97" s="41"/>
    </row>
    <row r="98" spans="1:16" ht="15" customHeight="1" x14ac:dyDescent="0.2">
      <c r="A98" s="33"/>
      <c r="B98" s="328"/>
      <c r="C98" s="8">
        <v>2114</v>
      </c>
      <c r="D98" s="9" t="s">
        <v>30</v>
      </c>
      <c r="E98" s="389" t="s">
        <v>31</v>
      </c>
      <c r="F98" s="8" t="s">
        <v>9</v>
      </c>
      <c r="G98" s="11">
        <v>11.3</v>
      </c>
      <c r="H98" s="11" t="s">
        <v>118</v>
      </c>
      <c r="I98" s="11">
        <v>1</v>
      </c>
      <c r="J98" s="11" t="s">
        <v>119</v>
      </c>
      <c r="K98" s="16">
        <v>7</v>
      </c>
      <c r="L98" s="183"/>
      <c r="M98" s="35"/>
      <c r="N98" s="168">
        <v>0</v>
      </c>
      <c r="O98" s="158">
        <f t="shared" si="6"/>
        <v>0</v>
      </c>
      <c r="P98" s="34"/>
    </row>
    <row r="99" spans="1:16" ht="15" customHeight="1" x14ac:dyDescent="0.2">
      <c r="A99" s="33"/>
      <c r="B99" s="328"/>
      <c r="C99" s="8">
        <v>2115</v>
      </c>
      <c r="D99" s="9" t="s">
        <v>30</v>
      </c>
      <c r="E99" s="390"/>
      <c r="F99" s="8" t="s">
        <v>9</v>
      </c>
      <c r="G99" s="11">
        <v>9</v>
      </c>
      <c r="H99" s="11" t="s">
        <v>118</v>
      </c>
      <c r="I99" s="11">
        <v>1</v>
      </c>
      <c r="J99" s="11" t="s">
        <v>119</v>
      </c>
      <c r="K99" s="16">
        <v>7</v>
      </c>
      <c r="L99" s="183"/>
      <c r="M99" s="35"/>
      <c r="N99" s="168">
        <v>0</v>
      </c>
      <c r="O99" s="158">
        <f t="shared" si="6"/>
        <v>0</v>
      </c>
      <c r="P99" s="34"/>
    </row>
    <row r="100" spans="1:16" ht="15" customHeight="1" x14ac:dyDescent="0.2">
      <c r="A100" s="33"/>
      <c r="B100" s="328"/>
      <c r="C100" s="8">
        <v>2116</v>
      </c>
      <c r="D100" s="9" t="s">
        <v>30</v>
      </c>
      <c r="E100" s="391"/>
      <c r="F100" s="8" t="s">
        <v>9</v>
      </c>
      <c r="G100" s="11">
        <v>20.3</v>
      </c>
      <c r="H100" s="11" t="s">
        <v>118</v>
      </c>
      <c r="I100" s="11">
        <v>1</v>
      </c>
      <c r="J100" s="11" t="s">
        <v>119</v>
      </c>
      <c r="K100" s="16">
        <v>7</v>
      </c>
      <c r="L100" s="183"/>
      <c r="M100" s="35"/>
      <c r="N100" s="168">
        <v>0</v>
      </c>
      <c r="O100" s="158">
        <f t="shared" si="6"/>
        <v>0</v>
      </c>
      <c r="P100" s="34"/>
    </row>
    <row r="101" spans="1:16" ht="15" customHeight="1" x14ac:dyDescent="0.2">
      <c r="A101" s="33"/>
      <c r="B101" s="328"/>
      <c r="C101" s="8">
        <v>2118</v>
      </c>
      <c r="D101" s="9" t="s">
        <v>30</v>
      </c>
      <c r="E101" s="11" t="s">
        <v>32</v>
      </c>
      <c r="F101" s="8" t="s">
        <v>16</v>
      </c>
      <c r="G101" s="11">
        <v>6</v>
      </c>
      <c r="H101" s="11" t="s">
        <v>118</v>
      </c>
      <c r="I101" s="11" t="s">
        <v>118</v>
      </c>
      <c r="J101" s="11" t="s">
        <v>119</v>
      </c>
      <c r="K101" s="12">
        <v>10</v>
      </c>
      <c r="L101" s="183"/>
      <c r="M101" s="35"/>
      <c r="N101" s="168">
        <v>0</v>
      </c>
      <c r="O101" s="158">
        <f t="shared" si="6"/>
        <v>0</v>
      </c>
      <c r="P101" s="34"/>
    </row>
    <row r="102" spans="1:16" s="42" customFormat="1" ht="15" customHeight="1" x14ac:dyDescent="0.2">
      <c r="B102" s="328"/>
      <c r="C102" s="37">
        <v>2120</v>
      </c>
      <c r="D102" s="38" t="s">
        <v>30</v>
      </c>
      <c r="E102" s="396" t="s">
        <v>32</v>
      </c>
      <c r="F102" s="37" t="s">
        <v>9</v>
      </c>
      <c r="G102" s="39">
        <v>20.3</v>
      </c>
      <c r="H102" s="39" t="s">
        <v>118</v>
      </c>
      <c r="I102" s="39" t="s">
        <v>118</v>
      </c>
      <c r="J102" s="39" t="s">
        <v>119</v>
      </c>
      <c r="K102" s="40">
        <v>10</v>
      </c>
      <c r="L102" s="181"/>
      <c r="M102" s="17"/>
      <c r="N102" s="166">
        <v>0</v>
      </c>
      <c r="O102" s="158">
        <f t="shared" si="6"/>
        <v>0</v>
      </c>
      <c r="P102" s="43"/>
    </row>
    <row r="103" spans="1:16" s="36" customFormat="1" ht="15" customHeight="1" x14ac:dyDescent="0.2">
      <c r="B103" s="328"/>
      <c r="C103" s="37">
        <v>2121</v>
      </c>
      <c r="D103" s="38" t="s">
        <v>30</v>
      </c>
      <c r="E103" s="397"/>
      <c r="F103" s="37" t="s">
        <v>9</v>
      </c>
      <c r="G103" s="39">
        <v>20.3</v>
      </c>
      <c r="H103" s="39" t="s">
        <v>118</v>
      </c>
      <c r="I103" s="39" t="s">
        <v>118</v>
      </c>
      <c r="J103" s="39" t="s">
        <v>119</v>
      </c>
      <c r="K103" s="40">
        <v>10</v>
      </c>
      <c r="L103" s="181"/>
      <c r="M103" s="17"/>
      <c r="N103" s="166">
        <v>0</v>
      </c>
      <c r="O103" s="158">
        <f t="shared" si="6"/>
        <v>0</v>
      </c>
      <c r="P103" s="41"/>
    </row>
    <row r="104" spans="1:16" ht="15" customHeight="1" x14ac:dyDescent="0.2">
      <c r="A104" s="33"/>
      <c r="B104" s="328"/>
      <c r="C104" s="8">
        <v>2125</v>
      </c>
      <c r="D104" s="9" t="s">
        <v>30</v>
      </c>
      <c r="E104" s="11" t="s">
        <v>8</v>
      </c>
      <c r="F104" s="8" t="s">
        <v>9</v>
      </c>
      <c r="G104" s="11">
        <v>11.3</v>
      </c>
      <c r="H104" s="11" t="s">
        <v>118</v>
      </c>
      <c r="I104" s="11">
        <v>1</v>
      </c>
      <c r="J104" s="11" t="s">
        <v>119</v>
      </c>
      <c r="K104" s="12">
        <v>7</v>
      </c>
      <c r="L104" s="183"/>
      <c r="M104" s="35"/>
      <c r="N104" s="168">
        <v>0</v>
      </c>
      <c r="O104" s="158">
        <f t="shared" si="6"/>
        <v>0</v>
      </c>
      <c r="P104" s="34"/>
    </row>
    <row r="105" spans="1:16" ht="15" customHeight="1" x14ac:dyDescent="0.2">
      <c r="A105" s="33"/>
      <c r="B105" s="328"/>
      <c r="C105" s="8">
        <v>2122</v>
      </c>
      <c r="D105" s="9" t="s">
        <v>30</v>
      </c>
      <c r="E105" s="25" t="s">
        <v>8</v>
      </c>
      <c r="F105" s="8" t="s">
        <v>9</v>
      </c>
      <c r="G105" s="11">
        <v>9</v>
      </c>
      <c r="H105" s="11" t="s">
        <v>118</v>
      </c>
      <c r="I105" s="11">
        <v>1</v>
      </c>
      <c r="J105" s="11" t="s">
        <v>119</v>
      </c>
      <c r="K105" s="16">
        <v>7</v>
      </c>
      <c r="L105" s="183"/>
      <c r="M105" s="35"/>
      <c r="N105" s="168">
        <v>0</v>
      </c>
      <c r="O105" s="158">
        <f t="shared" si="6"/>
        <v>0</v>
      </c>
      <c r="P105" s="34"/>
    </row>
    <row r="106" spans="1:16" ht="15" customHeight="1" x14ac:dyDescent="0.2">
      <c r="A106" s="33"/>
      <c r="B106" s="328"/>
      <c r="C106" s="8">
        <v>2123</v>
      </c>
      <c r="D106" s="9" t="s">
        <v>30</v>
      </c>
      <c r="E106" s="25" t="s">
        <v>8</v>
      </c>
      <c r="F106" s="8" t="s">
        <v>9</v>
      </c>
      <c r="G106" s="11">
        <v>16</v>
      </c>
      <c r="H106" s="11" t="s">
        <v>118</v>
      </c>
      <c r="I106" s="11">
        <v>1</v>
      </c>
      <c r="J106" s="11" t="s">
        <v>119</v>
      </c>
      <c r="K106" s="16">
        <v>7</v>
      </c>
      <c r="L106" s="183"/>
      <c r="M106" s="35"/>
      <c r="N106" s="168">
        <v>0</v>
      </c>
      <c r="O106" s="158">
        <f t="shared" si="6"/>
        <v>0</v>
      </c>
      <c r="P106" s="34"/>
    </row>
    <row r="107" spans="1:16" ht="15" customHeight="1" x14ac:dyDescent="0.2">
      <c r="A107" s="33"/>
      <c r="B107" s="328"/>
      <c r="C107" s="8">
        <v>2126</v>
      </c>
      <c r="D107" s="9" t="s">
        <v>30</v>
      </c>
      <c r="E107" s="8" t="s">
        <v>22</v>
      </c>
      <c r="F107" s="8" t="s">
        <v>9</v>
      </c>
      <c r="G107" s="11">
        <v>8</v>
      </c>
      <c r="H107" s="11" t="s">
        <v>118</v>
      </c>
      <c r="I107" s="11" t="s">
        <v>118</v>
      </c>
      <c r="J107" s="11" t="s">
        <v>119</v>
      </c>
      <c r="K107" s="12">
        <v>2</v>
      </c>
      <c r="L107" s="183"/>
      <c r="M107" s="35"/>
      <c r="N107" s="168">
        <v>0</v>
      </c>
      <c r="O107" s="158">
        <f t="shared" si="6"/>
        <v>0</v>
      </c>
      <c r="P107" s="34"/>
    </row>
    <row r="108" spans="1:16" ht="15" customHeight="1" x14ac:dyDescent="0.2">
      <c r="A108" s="33"/>
      <c r="B108" s="328"/>
      <c r="C108" s="8">
        <v>2124</v>
      </c>
      <c r="D108" s="9" t="s">
        <v>33</v>
      </c>
      <c r="E108" s="11" t="s">
        <v>8</v>
      </c>
      <c r="F108" s="8" t="s">
        <v>9</v>
      </c>
      <c r="G108" s="11">
        <v>9</v>
      </c>
      <c r="H108" s="11" t="s">
        <v>118</v>
      </c>
      <c r="I108" s="11">
        <v>1</v>
      </c>
      <c r="J108" s="11" t="s">
        <v>119</v>
      </c>
      <c r="K108" s="12">
        <v>7</v>
      </c>
      <c r="L108" s="183"/>
      <c r="M108" s="44"/>
      <c r="N108" s="168">
        <v>0</v>
      </c>
      <c r="O108" s="158">
        <f t="shared" si="6"/>
        <v>0</v>
      </c>
      <c r="P108" s="34"/>
    </row>
    <row r="109" spans="1:16" ht="15" customHeight="1" x14ac:dyDescent="0.2">
      <c r="A109" s="33"/>
      <c r="B109" s="328"/>
      <c r="C109" s="8">
        <v>2131</v>
      </c>
      <c r="D109" s="9" t="s">
        <v>33</v>
      </c>
      <c r="E109" s="25" t="s">
        <v>8</v>
      </c>
      <c r="F109" s="8" t="s">
        <v>9</v>
      </c>
      <c r="G109" s="11">
        <v>31.1</v>
      </c>
      <c r="H109" s="11" t="s">
        <v>118</v>
      </c>
      <c r="I109" s="11">
        <v>1</v>
      </c>
      <c r="J109" s="11" t="s">
        <v>119</v>
      </c>
      <c r="K109" s="16">
        <v>7</v>
      </c>
      <c r="L109" s="183"/>
      <c r="M109" s="44"/>
      <c r="N109" s="168">
        <v>0</v>
      </c>
      <c r="O109" s="158">
        <f t="shared" si="6"/>
        <v>0</v>
      </c>
      <c r="P109" s="34"/>
    </row>
    <row r="110" spans="1:16" ht="15" customHeight="1" x14ac:dyDescent="0.2">
      <c r="A110" s="33"/>
      <c r="B110" s="328"/>
      <c r="C110" s="8">
        <v>2130</v>
      </c>
      <c r="D110" s="9" t="s">
        <v>33</v>
      </c>
      <c r="E110" s="25" t="s">
        <v>8</v>
      </c>
      <c r="F110" s="8" t="s">
        <v>9</v>
      </c>
      <c r="G110" s="11">
        <v>22.2</v>
      </c>
      <c r="H110" s="11" t="s">
        <v>118</v>
      </c>
      <c r="I110" s="11">
        <v>1</v>
      </c>
      <c r="J110" s="11" t="s">
        <v>119</v>
      </c>
      <c r="K110" s="16">
        <v>7</v>
      </c>
      <c r="L110" s="183"/>
      <c r="M110" s="44"/>
      <c r="N110" s="168">
        <v>0</v>
      </c>
      <c r="O110" s="158">
        <f t="shared" si="6"/>
        <v>0</v>
      </c>
      <c r="P110" s="34"/>
    </row>
    <row r="111" spans="1:16" ht="15" customHeight="1" x14ac:dyDescent="0.2">
      <c r="A111" s="33"/>
      <c r="B111" s="328"/>
      <c r="C111" s="8">
        <v>21</v>
      </c>
      <c r="D111" s="9" t="s">
        <v>118</v>
      </c>
      <c r="E111" s="8" t="s">
        <v>21</v>
      </c>
      <c r="F111" s="8" t="s">
        <v>16</v>
      </c>
      <c r="G111" s="11">
        <v>23.2</v>
      </c>
      <c r="H111" s="11" t="s">
        <v>118</v>
      </c>
      <c r="I111" s="11" t="s">
        <v>118</v>
      </c>
      <c r="J111" s="11" t="s">
        <v>119</v>
      </c>
      <c r="K111" s="12">
        <v>2</v>
      </c>
      <c r="L111" s="183"/>
      <c r="M111" s="35"/>
      <c r="N111" s="168">
        <v>0</v>
      </c>
      <c r="O111" s="158">
        <f t="shared" si="6"/>
        <v>0</v>
      </c>
      <c r="P111" s="34"/>
    </row>
    <row r="112" spans="1:16" ht="15" customHeight="1" x14ac:dyDescent="0.2">
      <c r="A112" s="33"/>
      <c r="B112" s="328"/>
      <c r="C112" s="295">
        <v>21</v>
      </c>
      <c r="D112" s="289" t="s">
        <v>34</v>
      </c>
      <c r="E112" s="45" t="s">
        <v>102</v>
      </c>
      <c r="F112" s="295" t="s">
        <v>16</v>
      </c>
      <c r="G112" s="292">
        <v>16.5</v>
      </c>
      <c r="H112" s="292" t="s">
        <v>118</v>
      </c>
      <c r="I112" s="292">
        <v>1</v>
      </c>
      <c r="J112" s="292" t="s">
        <v>119</v>
      </c>
      <c r="K112" s="357">
        <v>1</v>
      </c>
      <c r="L112" s="273"/>
      <c r="M112" s="35"/>
      <c r="N112" s="209">
        <v>0</v>
      </c>
      <c r="O112" s="206">
        <f>IF(J112="ano",L112*9+N112*3,L112*12)</f>
        <v>0</v>
      </c>
      <c r="P112" s="34"/>
    </row>
    <row r="113" spans="1:16" ht="15" customHeight="1" x14ac:dyDescent="0.2">
      <c r="A113" s="33"/>
      <c r="B113" s="328"/>
      <c r="C113" s="334"/>
      <c r="D113" s="332"/>
      <c r="E113" s="45" t="s">
        <v>99</v>
      </c>
      <c r="F113" s="334"/>
      <c r="G113" s="369"/>
      <c r="H113" s="369"/>
      <c r="I113" s="369"/>
      <c r="J113" s="369"/>
      <c r="K113" s="375"/>
      <c r="L113" s="384"/>
      <c r="M113" s="35"/>
      <c r="N113" s="235"/>
      <c r="O113" s="207">
        <f t="shared" si="5"/>
        <v>0</v>
      </c>
      <c r="P113" s="34"/>
    </row>
    <row r="114" spans="1:16" ht="15" customHeight="1" x14ac:dyDescent="0.2">
      <c r="A114" s="33"/>
      <c r="B114" s="328"/>
      <c r="C114" s="335"/>
      <c r="D114" s="333"/>
      <c r="E114" s="45" t="s">
        <v>103</v>
      </c>
      <c r="F114" s="335"/>
      <c r="G114" s="370"/>
      <c r="H114" s="370"/>
      <c r="I114" s="370"/>
      <c r="J114" s="370"/>
      <c r="K114" s="376"/>
      <c r="L114" s="385"/>
      <c r="M114" s="35"/>
      <c r="N114" s="236"/>
      <c r="O114" s="208">
        <f t="shared" si="5"/>
        <v>0</v>
      </c>
      <c r="P114" s="34"/>
    </row>
    <row r="115" spans="1:16" ht="15" customHeight="1" x14ac:dyDescent="0.2">
      <c r="A115" s="33"/>
      <c r="B115" s="328"/>
      <c r="C115" s="8">
        <v>2138</v>
      </c>
      <c r="D115" s="9" t="s">
        <v>30</v>
      </c>
      <c r="E115" s="11" t="s">
        <v>13</v>
      </c>
      <c r="F115" s="8" t="s">
        <v>24</v>
      </c>
      <c r="G115" s="11">
        <v>24.9</v>
      </c>
      <c r="H115" s="11" t="s">
        <v>118</v>
      </c>
      <c r="I115" s="11">
        <v>1</v>
      </c>
      <c r="J115" s="11" t="s">
        <v>119</v>
      </c>
      <c r="K115" s="12">
        <v>6</v>
      </c>
      <c r="L115" s="183"/>
      <c r="M115" s="35"/>
      <c r="N115" s="168">
        <v>0</v>
      </c>
      <c r="O115" s="14">
        <f>IF(J115="ano",L115*9+N115*3,L115*12)</f>
        <v>0</v>
      </c>
      <c r="P115" s="34"/>
    </row>
    <row r="116" spans="1:16" ht="15" customHeight="1" x14ac:dyDescent="0.2">
      <c r="A116" s="33"/>
      <c r="B116" s="328"/>
      <c r="C116" s="8">
        <v>2139</v>
      </c>
      <c r="D116" s="9" t="s">
        <v>30</v>
      </c>
      <c r="E116" s="25" t="s">
        <v>13</v>
      </c>
      <c r="F116" s="8" t="s">
        <v>24</v>
      </c>
      <c r="G116" s="11">
        <v>20.3</v>
      </c>
      <c r="H116" s="11" t="s">
        <v>118</v>
      </c>
      <c r="I116" s="11">
        <v>1</v>
      </c>
      <c r="J116" s="11" t="s">
        <v>119</v>
      </c>
      <c r="K116" s="16">
        <v>6</v>
      </c>
      <c r="L116" s="183"/>
      <c r="M116" s="35"/>
      <c r="N116" s="168">
        <v>0</v>
      </c>
      <c r="O116" s="158">
        <f t="shared" ref="O116:O130" si="7">IF(J116="ano",L116*9+N116*3,L116*12)</f>
        <v>0</v>
      </c>
      <c r="P116" s="34"/>
    </row>
    <row r="117" spans="1:16" ht="15" customHeight="1" x14ac:dyDescent="0.2">
      <c r="A117" s="33"/>
      <c r="B117" s="328"/>
      <c r="C117" s="8">
        <v>2140</v>
      </c>
      <c r="D117" s="9" t="s">
        <v>30</v>
      </c>
      <c r="E117" s="25" t="s">
        <v>13</v>
      </c>
      <c r="F117" s="8" t="s">
        <v>24</v>
      </c>
      <c r="G117" s="11">
        <v>20.3</v>
      </c>
      <c r="H117" s="11" t="s">
        <v>118</v>
      </c>
      <c r="I117" s="11">
        <v>1</v>
      </c>
      <c r="J117" s="11" t="s">
        <v>119</v>
      </c>
      <c r="K117" s="16">
        <v>6</v>
      </c>
      <c r="L117" s="183"/>
      <c r="M117" s="35"/>
      <c r="N117" s="168">
        <v>0</v>
      </c>
      <c r="O117" s="158">
        <f t="shared" si="7"/>
        <v>0</v>
      </c>
      <c r="P117" s="34"/>
    </row>
    <row r="118" spans="1:16" ht="15" customHeight="1" x14ac:dyDescent="0.2">
      <c r="A118" s="33"/>
      <c r="B118" s="328"/>
      <c r="C118" s="8">
        <v>2141</v>
      </c>
      <c r="D118" s="9" t="s">
        <v>30</v>
      </c>
      <c r="E118" s="25" t="s">
        <v>35</v>
      </c>
      <c r="F118" s="8" t="s">
        <v>24</v>
      </c>
      <c r="G118" s="11">
        <v>40.6</v>
      </c>
      <c r="H118" s="11" t="s">
        <v>118</v>
      </c>
      <c r="I118" s="11">
        <v>1</v>
      </c>
      <c r="J118" s="162" t="s">
        <v>74</v>
      </c>
      <c r="K118" s="16">
        <v>4</v>
      </c>
      <c r="L118" s="183"/>
      <c r="M118" s="35"/>
      <c r="N118" s="186"/>
      <c r="O118" s="158">
        <f>IF(J118="ano",L118*10+N118*2,L118*12)</f>
        <v>0</v>
      </c>
      <c r="P118" s="191" t="s">
        <v>374</v>
      </c>
    </row>
    <row r="119" spans="1:16" ht="15" customHeight="1" x14ac:dyDescent="0.2">
      <c r="A119" s="33"/>
      <c r="B119" s="328"/>
      <c r="C119" s="8">
        <v>2142</v>
      </c>
      <c r="D119" s="9" t="s">
        <v>30</v>
      </c>
      <c r="E119" s="25" t="s">
        <v>13</v>
      </c>
      <c r="F119" s="8" t="s">
        <v>24</v>
      </c>
      <c r="G119" s="11">
        <v>20.3</v>
      </c>
      <c r="H119" s="11" t="s">
        <v>118</v>
      </c>
      <c r="I119" s="11">
        <v>1</v>
      </c>
      <c r="J119" s="11" t="s">
        <v>119</v>
      </c>
      <c r="K119" s="16">
        <v>6</v>
      </c>
      <c r="L119" s="183"/>
      <c r="M119" s="35"/>
      <c r="N119" s="168">
        <v>0</v>
      </c>
      <c r="O119" s="158">
        <f t="shared" si="7"/>
        <v>0</v>
      </c>
      <c r="P119" s="34"/>
    </row>
    <row r="120" spans="1:16" ht="15" customHeight="1" x14ac:dyDescent="0.2">
      <c r="A120" s="33"/>
      <c r="B120" s="328"/>
      <c r="C120" s="8">
        <v>2143</v>
      </c>
      <c r="D120" s="9" t="s">
        <v>30</v>
      </c>
      <c r="E120" s="11" t="s">
        <v>8</v>
      </c>
      <c r="F120" s="8" t="s">
        <v>9</v>
      </c>
      <c r="G120" s="11">
        <v>20.3</v>
      </c>
      <c r="H120" s="11" t="s">
        <v>118</v>
      </c>
      <c r="I120" s="11">
        <v>1</v>
      </c>
      <c r="J120" s="11" t="s">
        <v>119</v>
      </c>
      <c r="K120" s="12">
        <v>7</v>
      </c>
      <c r="L120" s="183"/>
      <c r="M120" s="35"/>
      <c r="N120" s="168">
        <v>0</v>
      </c>
      <c r="O120" s="158">
        <f t="shared" si="7"/>
        <v>0</v>
      </c>
      <c r="P120" s="34"/>
    </row>
    <row r="121" spans="1:16" s="36" customFormat="1" ht="15" customHeight="1" x14ac:dyDescent="0.2">
      <c r="B121" s="328"/>
      <c r="C121" s="37">
        <v>2144</v>
      </c>
      <c r="D121" s="38" t="s">
        <v>30</v>
      </c>
      <c r="E121" s="37" t="s">
        <v>8</v>
      </c>
      <c r="F121" s="37" t="s">
        <v>9</v>
      </c>
      <c r="G121" s="39">
        <v>40.6</v>
      </c>
      <c r="H121" s="39" t="s">
        <v>118</v>
      </c>
      <c r="I121" s="39">
        <v>1</v>
      </c>
      <c r="J121" s="39" t="s">
        <v>119</v>
      </c>
      <c r="K121" s="40">
        <v>7</v>
      </c>
      <c r="L121" s="181"/>
      <c r="M121" s="17"/>
      <c r="N121" s="166">
        <v>0</v>
      </c>
      <c r="O121" s="158">
        <f t="shared" si="7"/>
        <v>0</v>
      </c>
      <c r="P121" s="41"/>
    </row>
    <row r="122" spans="1:16" s="36" customFormat="1" ht="15" customHeight="1" x14ac:dyDescent="0.2">
      <c r="B122" s="328"/>
      <c r="C122" s="37">
        <v>2145</v>
      </c>
      <c r="D122" s="38" t="s">
        <v>30</v>
      </c>
      <c r="E122" s="37" t="s">
        <v>36</v>
      </c>
      <c r="F122" s="37" t="s">
        <v>9</v>
      </c>
      <c r="G122" s="39">
        <v>20.3</v>
      </c>
      <c r="H122" s="39" t="s">
        <v>118</v>
      </c>
      <c r="I122" s="39">
        <v>1</v>
      </c>
      <c r="J122" s="39" t="s">
        <v>119</v>
      </c>
      <c r="K122" s="40">
        <v>7</v>
      </c>
      <c r="L122" s="181"/>
      <c r="M122" s="17"/>
      <c r="N122" s="166">
        <v>0</v>
      </c>
      <c r="O122" s="158">
        <f t="shared" si="7"/>
        <v>0</v>
      </c>
      <c r="P122" s="41"/>
    </row>
    <row r="123" spans="1:16" s="36" customFormat="1" ht="15" customHeight="1" x14ac:dyDescent="0.2">
      <c r="B123" s="328"/>
      <c r="C123" s="37">
        <v>2146</v>
      </c>
      <c r="D123" s="38" t="s">
        <v>30</v>
      </c>
      <c r="E123" s="37" t="s">
        <v>8</v>
      </c>
      <c r="F123" s="37" t="s">
        <v>9</v>
      </c>
      <c r="G123" s="39">
        <v>20.3</v>
      </c>
      <c r="H123" s="39" t="s">
        <v>118</v>
      </c>
      <c r="I123" s="39" t="s">
        <v>118</v>
      </c>
      <c r="J123" s="39" t="s">
        <v>119</v>
      </c>
      <c r="K123" s="40">
        <v>7</v>
      </c>
      <c r="L123" s="181"/>
      <c r="M123" s="17"/>
      <c r="N123" s="166">
        <v>0</v>
      </c>
      <c r="O123" s="158">
        <f t="shared" si="7"/>
        <v>0</v>
      </c>
      <c r="P123" s="41"/>
    </row>
    <row r="124" spans="1:16" ht="15" customHeight="1" x14ac:dyDescent="0.2">
      <c r="A124" s="33"/>
      <c r="B124" s="328"/>
      <c r="C124" s="8">
        <v>2147</v>
      </c>
      <c r="D124" s="9" t="s">
        <v>30</v>
      </c>
      <c r="E124" s="11" t="s">
        <v>37</v>
      </c>
      <c r="F124" s="8" t="s">
        <v>9</v>
      </c>
      <c r="G124" s="11">
        <v>20.3</v>
      </c>
      <c r="H124" s="11" t="s">
        <v>118</v>
      </c>
      <c r="I124" s="11">
        <v>1</v>
      </c>
      <c r="J124" s="11" t="s">
        <v>119</v>
      </c>
      <c r="K124" s="12">
        <v>7</v>
      </c>
      <c r="L124" s="183"/>
      <c r="M124" s="35"/>
      <c r="N124" s="168">
        <v>0</v>
      </c>
      <c r="O124" s="158">
        <f t="shared" si="7"/>
        <v>0</v>
      </c>
      <c r="P124" s="34"/>
    </row>
    <row r="125" spans="1:16" ht="15" customHeight="1" x14ac:dyDescent="0.2">
      <c r="A125" s="33"/>
      <c r="B125" s="328"/>
      <c r="C125" s="8">
        <v>2148</v>
      </c>
      <c r="D125" s="9" t="s">
        <v>30</v>
      </c>
      <c r="E125" s="25" t="s">
        <v>37</v>
      </c>
      <c r="F125" s="8" t="s">
        <v>9</v>
      </c>
      <c r="G125" s="11">
        <v>20.3</v>
      </c>
      <c r="H125" s="11" t="s">
        <v>118</v>
      </c>
      <c r="I125" s="11">
        <v>1</v>
      </c>
      <c r="J125" s="11" t="s">
        <v>119</v>
      </c>
      <c r="K125" s="16">
        <v>7</v>
      </c>
      <c r="L125" s="183"/>
      <c r="M125" s="35"/>
      <c r="N125" s="168">
        <v>0</v>
      </c>
      <c r="O125" s="158">
        <f t="shared" si="7"/>
        <v>0</v>
      </c>
      <c r="P125" s="34"/>
    </row>
    <row r="126" spans="1:16" ht="15" customHeight="1" x14ac:dyDescent="0.2">
      <c r="A126" s="33"/>
      <c r="B126" s="328"/>
      <c r="C126" s="8">
        <v>2149</v>
      </c>
      <c r="D126" s="9" t="s">
        <v>30</v>
      </c>
      <c r="E126" s="25" t="s">
        <v>37</v>
      </c>
      <c r="F126" s="8" t="s">
        <v>9</v>
      </c>
      <c r="G126" s="11">
        <v>20.3</v>
      </c>
      <c r="H126" s="11" t="s">
        <v>118</v>
      </c>
      <c r="I126" s="11">
        <v>1</v>
      </c>
      <c r="J126" s="11" t="s">
        <v>119</v>
      </c>
      <c r="K126" s="16">
        <v>7</v>
      </c>
      <c r="L126" s="183"/>
      <c r="M126" s="35"/>
      <c r="N126" s="168">
        <v>0</v>
      </c>
      <c r="O126" s="158">
        <f t="shared" si="7"/>
        <v>0</v>
      </c>
      <c r="P126" s="34"/>
    </row>
    <row r="127" spans="1:16" ht="15" customHeight="1" x14ac:dyDescent="0.2">
      <c r="A127" s="33"/>
      <c r="B127" s="328"/>
      <c r="C127" s="8">
        <v>2150</v>
      </c>
      <c r="D127" s="9" t="s">
        <v>30</v>
      </c>
      <c r="E127" s="25" t="s">
        <v>37</v>
      </c>
      <c r="F127" s="8" t="s">
        <v>9</v>
      </c>
      <c r="G127" s="11">
        <v>20.3</v>
      </c>
      <c r="H127" s="11" t="s">
        <v>118</v>
      </c>
      <c r="I127" s="11">
        <v>1</v>
      </c>
      <c r="J127" s="11" t="s">
        <v>119</v>
      </c>
      <c r="K127" s="16">
        <v>7</v>
      </c>
      <c r="L127" s="183"/>
      <c r="M127" s="35"/>
      <c r="N127" s="168">
        <v>0</v>
      </c>
      <c r="O127" s="158">
        <f t="shared" si="7"/>
        <v>0</v>
      </c>
      <c r="P127" s="34"/>
    </row>
    <row r="128" spans="1:16" ht="15" customHeight="1" x14ac:dyDescent="0.2">
      <c r="A128" s="33"/>
      <c r="B128" s="328"/>
      <c r="C128" s="8">
        <v>2152</v>
      </c>
      <c r="D128" s="38" t="s">
        <v>30</v>
      </c>
      <c r="E128" s="25" t="s">
        <v>8</v>
      </c>
      <c r="F128" s="8" t="s">
        <v>16</v>
      </c>
      <c r="G128" s="11">
        <v>40.6</v>
      </c>
      <c r="H128" s="11" t="s">
        <v>118</v>
      </c>
      <c r="I128" s="11">
        <v>2</v>
      </c>
      <c r="J128" s="25" t="s">
        <v>74</v>
      </c>
      <c r="K128" s="16">
        <v>3</v>
      </c>
      <c r="L128" s="183"/>
      <c r="M128" s="35"/>
      <c r="N128" s="186"/>
      <c r="O128" s="158">
        <f t="shared" si="7"/>
        <v>0</v>
      </c>
      <c r="P128" s="34"/>
    </row>
    <row r="129" spans="1:16" ht="15" customHeight="1" x14ac:dyDescent="0.2">
      <c r="A129" s="33"/>
      <c r="B129" s="328"/>
      <c r="C129" s="8">
        <v>2153</v>
      </c>
      <c r="D129" s="38" t="s">
        <v>30</v>
      </c>
      <c r="E129" s="8" t="s">
        <v>13</v>
      </c>
      <c r="F129" s="8" t="s">
        <v>9</v>
      </c>
      <c r="G129" s="11">
        <v>20.3</v>
      </c>
      <c r="H129" s="11" t="s">
        <v>118</v>
      </c>
      <c r="I129" s="11">
        <v>1</v>
      </c>
      <c r="J129" s="11" t="s">
        <v>119</v>
      </c>
      <c r="K129" s="12">
        <v>6</v>
      </c>
      <c r="L129" s="183"/>
      <c r="M129" s="35"/>
      <c r="N129" s="168">
        <v>0</v>
      </c>
      <c r="O129" s="158">
        <f t="shared" si="7"/>
        <v>0</v>
      </c>
      <c r="P129" s="34"/>
    </row>
    <row r="130" spans="1:16" ht="15" customHeight="1" x14ac:dyDescent="0.2">
      <c r="A130" s="33"/>
      <c r="B130" s="329"/>
      <c r="C130" s="8">
        <v>2154</v>
      </c>
      <c r="D130" s="38" t="s">
        <v>30</v>
      </c>
      <c r="E130" s="8" t="s">
        <v>8</v>
      </c>
      <c r="F130" s="8" t="s">
        <v>16</v>
      </c>
      <c r="G130" s="11">
        <v>60.9</v>
      </c>
      <c r="H130" s="11" t="s">
        <v>118</v>
      </c>
      <c r="I130" s="11">
        <v>2</v>
      </c>
      <c r="J130" s="11" t="s">
        <v>74</v>
      </c>
      <c r="K130" s="12">
        <v>3</v>
      </c>
      <c r="L130" s="183"/>
      <c r="M130" s="35"/>
      <c r="N130" s="186"/>
      <c r="O130" s="158">
        <f t="shared" si="7"/>
        <v>0</v>
      </c>
      <c r="P130" s="34"/>
    </row>
    <row r="131" spans="1:16" s="2" customFormat="1" ht="26.25" customHeight="1" x14ac:dyDescent="0.2">
      <c r="B131" s="302" t="s">
        <v>233</v>
      </c>
      <c r="C131" s="303"/>
      <c r="D131" s="303"/>
      <c r="E131" s="303"/>
      <c r="F131" s="303"/>
      <c r="G131" s="303"/>
      <c r="H131" s="303"/>
      <c r="I131" s="303"/>
      <c r="J131" s="303"/>
      <c r="K131" s="304"/>
      <c r="L131" s="31">
        <f>SUM(L78:L130)</f>
        <v>0</v>
      </c>
      <c r="M131" s="31">
        <f t="shared" ref="M131:N131" si="8">SUM(M78:M130)</f>
        <v>0</v>
      </c>
      <c r="N131" s="31">
        <f t="shared" si="8"/>
        <v>0</v>
      </c>
      <c r="O131" s="32">
        <f>SUM(O78:O130)</f>
        <v>0</v>
      </c>
      <c r="P131" s="7"/>
    </row>
    <row r="132" spans="1:16" ht="30" customHeight="1" x14ac:dyDescent="0.2">
      <c r="A132" s="33"/>
      <c r="B132" s="230" t="s">
        <v>0</v>
      </c>
      <c r="C132" s="230" t="s">
        <v>1</v>
      </c>
      <c r="D132" s="230" t="s">
        <v>2</v>
      </c>
      <c r="E132" s="230" t="s">
        <v>3</v>
      </c>
      <c r="F132" s="230" t="s">
        <v>4</v>
      </c>
      <c r="G132" s="230" t="s">
        <v>227</v>
      </c>
      <c r="H132" s="230" t="s">
        <v>228</v>
      </c>
      <c r="I132" s="230" t="s">
        <v>120</v>
      </c>
      <c r="J132" s="330" t="s">
        <v>114</v>
      </c>
      <c r="K132" s="230" t="s">
        <v>72</v>
      </c>
      <c r="L132" s="230" t="s">
        <v>367</v>
      </c>
      <c r="M132" s="160" t="s">
        <v>5</v>
      </c>
      <c r="N132" s="230" t="s">
        <v>368</v>
      </c>
      <c r="O132" s="230" t="s">
        <v>121</v>
      </c>
      <c r="P132" s="230" t="s">
        <v>155</v>
      </c>
    </row>
    <row r="133" spans="1:16" ht="30" customHeight="1" x14ac:dyDescent="0.2">
      <c r="A133" s="33"/>
      <c r="B133" s="380"/>
      <c r="C133" s="217"/>
      <c r="D133" s="217"/>
      <c r="E133" s="217"/>
      <c r="F133" s="217"/>
      <c r="G133" s="217"/>
      <c r="H133" s="217"/>
      <c r="I133" s="217"/>
      <c r="J133" s="336"/>
      <c r="K133" s="217"/>
      <c r="L133" s="231"/>
      <c r="M133" s="176" t="s">
        <v>73</v>
      </c>
      <c r="N133" s="231"/>
      <c r="O133" s="217"/>
      <c r="P133" s="217"/>
    </row>
    <row r="134" spans="1:16" s="2" customFormat="1" ht="39.75" customHeight="1" x14ac:dyDescent="0.2">
      <c r="A134" s="1"/>
      <c r="B134" s="227" t="s">
        <v>6</v>
      </c>
      <c r="C134" s="228"/>
      <c r="D134" s="228"/>
      <c r="E134" s="228"/>
      <c r="F134" s="228"/>
      <c r="G134" s="228"/>
      <c r="H134" s="228"/>
      <c r="I134" s="228"/>
      <c r="J134" s="228"/>
      <c r="K134" s="228"/>
      <c r="L134" s="228"/>
      <c r="M134" s="228"/>
      <c r="N134" s="228"/>
      <c r="O134" s="229"/>
      <c r="P134" s="7"/>
    </row>
    <row r="135" spans="1:16" ht="15" customHeight="1" x14ac:dyDescent="0.2">
      <c r="A135" s="33"/>
      <c r="B135" s="337" t="s">
        <v>163</v>
      </c>
      <c r="C135" s="295">
        <v>22</v>
      </c>
      <c r="D135" s="295" t="s">
        <v>29</v>
      </c>
      <c r="E135" s="45" t="s">
        <v>93</v>
      </c>
      <c r="F135" s="295" t="s">
        <v>16</v>
      </c>
      <c r="G135" s="381">
        <v>37.200000000000003</v>
      </c>
      <c r="H135" s="292" t="s">
        <v>118</v>
      </c>
      <c r="I135" s="292">
        <v>4</v>
      </c>
      <c r="J135" s="292" t="s">
        <v>119</v>
      </c>
      <c r="K135" s="357">
        <v>1</v>
      </c>
      <c r="L135" s="273"/>
      <c r="M135" s="35"/>
      <c r="N135" s="209">
        <v>0</v>
      </c>
      <c r="O135" s="206">
        <f>IF(J135="ano",L135*9+N135*3,L135*12)</f>
        <v>0</v>
      </c>
      <c r="P135" s="34"/>
    </row>
    <row r="136" spans="1:16" ht="15" customHeight="1" x14ac:dyDescent="0.2">
      <c r="A136" s="33"/>
      <c r="B136" s="338"/>
      <c r="C136" s="290"/>
      <c r="D136" s="290"/>
      <c r="E136" s="45" t="s">
        <v>115</v>
      </c>
      <c r="F136" s="293"/>
      <c r="G136" s="382"/>
      <c r="H136" s="293"/>
      <c r="I136" s="293"/>
      <c r="J136" s="293"/>
      <c r="K136" s="293"/>
      <c r="L136" s="346"/>
      <c r="M136" s="35"/>
      <c r="N136" s="237"/>
      <c r="O136" s="387">
        <f t="shared" ref="O136:O166" si="9">IF(J136="ano",L136*9+L136*3/2,L136*12)</f>
        <v>0</v>
      </c>
      <c r="P136" s="34"/>
    </row>
    <row r="137" spans="1:16" ht="15" customHeight="1" x14ac:dyDescent="0.2">
      <c r="A137" s="33"/>
      <c r="B137" s="338"/>
      <c r="C137" s="290"/>
      <c r="D137" s="290"/>
      <c r="E137" s="45" t="s">
        <v>94</v>
      </c>
      <c r="F137" s="293"/>
      <c r="G137" s="382"/>
      <c r="H137" s="293"/>
      <c r="I137" s="293"/>
      <c r="J137" s="293"/>
      <c r="K137" s="293"/>
      <c r="L137" s="346"/>
      <c r="M137" s="35"/>
      <c r="N137" s="237"/>
      <c r="O137" s="387">
        <f t="shared" si="9"/>
        <v>0</v>
      </c>
      <c r="P137" s="34"/>
    </row>
    <row r="138" spans="1:16" ht="15" customHeight="1" x14ac:dyDescent="0.2">
      <c r="A138" s="33"/>
      <c r="B138" s="338"/>
      <c r="C138" s="290"/>
      <c r="D138" s="290"/>
      <c r="E138" s="45" t="s">
        <v>95</v>
      </c>
      <c r="F138" s="293"/>
      <c r="G138" s="382"/>
      <c r="H138" s="293"/>
      <c r="I138" s="293"/>
      <c r="J138" s="293"/>
      <c r="K138" s="293"/>
      <c r="L138" s="346"/>
      <c r="M138" s="35"/>
      <c r="N138" s="237"/>
      <c r="O138" s="387">
        <f t="shared" si="9"/>
        <v>0</v>
      </c>
      <c r="P138" s="34"/>
    </row>
    <row r="139" spans="1:16" ht="15" customHeight="1" x14ac:dyDescent="0.2">
      <c r="A139" s="33"/>
      <c r="B139" s="338"/>
      <c r="C139" s="291"/>
      <c r="D139" s="291"/>
      <c r="E139" s="45" t="s">
        <v>104</v>
      </c>
      <c r="F139" s="294"/>
      <c r="G139" s="383"/>
      <c r="H139" s="294"/>
      <c r="I139" s="294"/>
      <c r="J139" s="294"/>
      <c r="K139" s="294"/>
      <c r="L139" s="347"/>
      <c r="M139" s="35"/>
      <c r="N139" s="238"/>
      <c r="O139" s="388">
        <f t="shared" si="9"/>
        <v>0</v>
      </c>
      <c r="P139" s="34"/>
    </row>
    <row r="140" spans="1:16" ht="15" customHeight="1" x14ac:dyDescent="0.2">
      <c r="A140" s="33"/>
      <c r="B140" s="338"/>
      <c r="C140" s="8">
        <v>2253</v>
      </c>
      <c r="D140" s="8" t="s">
        <v>118</v>
      </c>
      <c r="E140" s="8" t="s">
        <v>22</v>
      </c>
      <c r="F140" s="8" t="s">
        <v>16</v>
      </c>
      <c r="G140" s="11">
        <v>42.1</v>
      </c>
      <c r="H140" s="11" t="s">
        <v>118</v>
      </c>
      <c r="I140" s="11" t="s">
        <v>118</v>
      </c>
      <c r="J140" s="11" t="s">
        <v>119</v>
      </c>
      <c r="K140" s="12">
        <v>2</v>
      </c>
      <c r="L140" s="183"/>
      <c r="M140" s="35"/>
      <c r="N140" s="168">
        <v>0</v>
      </c>
      <c r="O140" s="14">
        <f>IF(J140="ano",L140*9+N140*3,L140*12)</f>
        <v>0</v>
      </c>
      <c r="P140" s="34"/>
    </row>
    <row r="141" spans="1:16" ht="15" customHeight="1" x14ac:dyDescent="0.2">
      <c r="A141" s="33"/>
      <c r="B141" s="338"/>
      <c r="C141" s="8">
        <v>2202</v>
      </c>
      <c r="D141" s="8" t="s">
        <v>118</v>
      </c>
      <c r="E141" s="8" t="s">
        <v>21</v>
      </c>
      <c r="F141" s="8" t="s">
        <v>16</v>
      </c>
      <c r="G141" s="11">
        <v>26.1</v>
      </c>
      <c r="H141" s="11" t="s">
        <v>118</v>
      </c>
      <c r="I141" s="11" t="s">
        <v>118</v>
      </c>
      <c r="J141" s="11" t="s">
        <v>119</v>
      </c>
      <c r="K141" s="12">
        <v>2</v>
      </c>
      <c r="L141" s="183"/>
      <c r="M141" s="35"/>
      <c r="N141" s="168">
        <v>0</v>
      </c>
      <c r="O141" s="158">
        <f t="shared" ref="O141:O156" si="10">IF(J141="ano",L141*9+N141*3,L141*12)</f>
        <v>0</v>
      </c>
      <c r="P141" s="34"/>
    </row>
    <row r="142" spans="1:16" ht="15" customHeight="1" x14ac:dyDescent="0.2">
      <c r="A142" s="33"/>
      <c r="B142" s="338"/>
      <c r="C142" s="8">
        <v>2204</v>
      </c>
      <c r="D142" s="8" t="s">
        <v>38</v>
      </c>
      <c r="E142" s="287" t="s">
        <v>8</v>
      </c>
      <c r="F142" s="8" t="s">
        <v>16</v>
      </c>
      <c r="G142" s="11">
        <v>40.6</v>
      </c>
      <c r="H142" s="11" t="s">
        <v>118</v>
      </c>
      <c r="I142" s="11">
        <v>2</v>
      </c>
      <c r="J142" s="157" t="s">
        <v>74</v>
      </c>
      <c r="K142" s="224">
        <v>3</v>
      </c>
      <c r="L142" s="183"/>
      <c r="M142" s="35"/>
      <c r="N142" s="186"/>
      <c r="O142" s="158">
        <f t="shared" si="10"/>
        <v>0</v>
      </c>
      <c r="P142" s="34"/>
    </row>
    <row r="143" spans="1:16" ht="15" customHeight="1" x14ac:dyDescent="0.2">
      <c r="A143" s="33"/>
      <c r="B143" s="338"/>
      <c r="C143" s="8">
        <v>2205</v>
      </c>
      <c r="D143" s="8" t="s">
        <v>38</v>
      </c>
      <c r="E143" s="288" t="s">
        <v>8</v>
      </c>
      <c r="F143" s="8" t="s">
        <v>16</v>
      </c>
      <c r="G143" s="11">
        <v>60.9</v>
      </c>
      <c r="H143" s="11" t="s">
        <v>118</v>
      </c>
      <c r="I143" s="11">
        <v>2</v>
      </c>
      <c r="J143" s="157" t="s">
        <v>74</v>
      </c>
      <c r="K143" s="225"/>
      <c r="L143" s="183"/>
      <c r="M143" s="35"/>
      <c r="N143" s="186"/>
      <c r="O143" s="158">
        <f t="shared" si="10"/>
        <v>0</v>
      </c>
      <c r="P143" s="34"/>
    </row>
    <row r="144" spans="1:16" ht="15" customHeight="1" x14ac:dyDescent="0.2">
      <c r="A144" s="33"/>
      <c r="B144" s="338"/>
      <c r="C144" s="8">
        <v>2206</v>
      </c>
      <c r="D144" s="8" t="s">
        <v>38</v>
      </c>
      <c r="E144" s="8" t="s">
        <v>36</v>
      </c>
      <c r="F144" s="8" t="s">
        <v>16</v>
      </c>
      <c r="G144" s="11">
        <v>20.3</v>
      </c>
      <c r="H144" s="11" t="s">
        <v>118</v>
      </c>
      <c r="I144" s="11">
        <v>1</v>
      </c>
      <c r="J144" s="11" t="s">
        <v>119</v>
      </c>
      <c r="K144" s="12">
        <v>7</v>
      </c>
      <c r="L144" s="183"/>
      <c r="M144" s="35"/>
      <c r="N144" s="168">
        <v>0</v>
      </c>
      <c r="O144" s="158">
        <f t="shared" si="10"/>
        <v>0</v>
      </c>
      <c r="P144" s="34"/>
    </row>
    <row r="145" spans="1:16" ht="15" customHeight="1" x14ac:dyDescent="0.2">
      <c r="A145" s="33"/>
      <c r="B145" s="338"/>
      <c r="C145" s="8">
        <v>2207</v>
      </c>
      <c r="D145" s="8" t="s">
        <v>38</v>
      </c>
      <c r="E145" s="8" t="s">
        <v>8</v>
      </c>
      <c r="F145" s="8" t="s">
        <v>16</v>
      </c>
      <c r="G145" s="11">
        <v>40.6</v>
      </c>
      <c r="H145" s="11" t="s">
        <v>118</v>
      </c>
      <c r="I145" s="11">
        <v>2</v>
      </c>
      <c r="J145" s="11" t="s">
        <v>74</v>
      </c>
      <c r="K145" s="12">
        <v>3</v>
      </c>
      <c r="L145" s="183"/>
      <c r="M145" s="35"/>
      <c r="N145" s="186"/>
      <c r="O145" s="158">
        <f t="shared" si="10"/>
        <v>0</v>
      </c>
      <c r="P145" s="34"/>
    </row>
    <row r="146" spans="1:16" ht="15" customHeight="1" x14ac:dyDescent="0.2">
      <c r="A146" s="33"/>
      <c r="B146" s="338"/>
      <c r="C146" s="8">
        <v>2208</v>
      </c>
      <c r="D146" s="8" t="s">
        <v>38</v>
      </c>
      <c r="E146" s="8" t="s">
        <v>39</v>
      </c>
      <c r="F146" s="8" t="s">
        <v>16</v>
      </c>
      <c r="G146" s="11">
        <v>20.3</v>
      </c>
      <c r="H146" s="11" t="s">
        <v>118</v>
      </c>
      <c r="I146" s="11">
        <v>1</v>
      </c>
      <c r="J146" s="11" t="s">
        <v>119</v>
      </c>
      <c r="K146" s="12">
        <v>7</v>
      </c>
      <c r="L146" s="183"/>
      <c r="M146" s="35"/>
      <c r="N146" s="168">
        <v>0</v>
      </c>
      <c r="O146" s="158">
        <f t="shared" si="10"/>
        <v>0</v>
      </c>
      <c r="P146" s="34"/>
    </row>
    <row r="147" spans="1:16" ht="15" customHeight="1" x14ac:dyDescent="0.2">
      <c r="A147" s="33"/>
      <c r="B147" s="338"/>
      <c r="C147" s="8">
        <v>2209</v>
      </c>
      <c r="D147" s="8" t="s">
        <v>38</v>
      </c>
      <c r="E147" s="287" t="s">
        <v>8</v>
      </c>
      <c r="F147" s="8" t="s">
        <v>16</v>
      </c>
      <c r="G147" s="11">
        <v>20.3</v>
      </c>
      <c r="H147" s="11" t="s">
        <v>118</v>
      </c>
      <c r="I147" s="11">
        <v>1</v>
      </c>
      <c r="J147" s="287" t="s">
        <v>119</v>
      </c>
      <c r="K147" s="224">
        <v>7</v>
      </c>
      <c r="L147" s="183"/>
      <c r="M147" s="35"/>
      <c r="N147" s="168">
        <v>0</v>
      </c>
      <c r="O147" s="158">
        <f t="shared" si="10"/>
        <v>0</v>
      </c>
      <c r="P147" s="34"/>
    </row>
    <row r="148" spans="1:16" ht="15" customHeight="1" x14ac:dyDescent="0.2">
      <c r="A148" s="33"/>
      <c r="B148" s="338"/>
      <c r="C148" s="8">
        <v>2210</v>
      </c>
      <c r="D148" s="8" t="s">
        <v>38</v>
      </c>
      <c r="E148" s="288" t="s">
        <v>8</v>
      </c>
      <c r="F148" s="8" t="s">
        <v>9</v>
      </c>
      <c r="G148" s="11">
        <v>20.3</v>
      </c>
      <c r="H148" s="11" t="s">
        <v>118</v>
      </c>
      <c r="I148" s="11">
        <v>1</v>
      </c>
      <c r="J148" s="288"/>
      <c r="K148" s="225"/>
      <c r="L148" s="183"/>
      <c r="M148" s="35"/>
      <c r="N148" s="168">
        <v>0</v>
      </c>
      <c r="O148" s="158">
        <f t="shared" si="10"/>
        <v>0</v>
      </c>
      <c r="P148" s="34"/>
    </row>
    <row r="149" spans="1:16" ht="15" customHeight="1" x14ac:dyDescent="0.2">
      <c r="A149" s="33"/>
      <c r="B149" s="338"/>
      <c r="C149" s="8">
        <v>2211</v>
      </c>
      <c r="D149" s="8" t="s">
        <v>38</v>
      </c>
      <c r="E149" s="288" t="s">
        <v>8</v>
      </c>
      <c r="F149" s="8" t="s">
        <v>9</v>
      </c>
      <c r="G149" s="11">
        <v>20.3</v>
      </c>
      <c r="H149" s="11" t="s">
        <v>118</v>
      </c>
      <c r="I149" s="11">
        <v>1</v>
      </c>
      <c r="J149" s="288"/>
      <c r="K149" s="225"/>
      <c r="L149" s="183"/>
      <c r="M149" s="35"/>
      <c r="N149" s="168">
        <v>0</v>
      </c>
      <c r="O149" s="158">
        <f t="shared" si="10"/>
        <v>0</v>
      </c>
      <c r="P149" s="34"/>
    </row>
    <row r="150" spans="1:16" ht="15" customHeight="1" x14ac:dyDescent="0.2">
      <c r="A150" s="33"/>
      <c r="B150" s="338"/>
      <c r="C150" s="8">
        <v>2212</v>
      </c>
      <c r="D150" s="8" t="s">
        <v>38</v>
      </c>
      <c r="E150" s="288" t="s">
        <v>8</v>
      </c>
      <c r="F150" s="8" t="s">
        <v>9</v>
      </c>
      <c r="G150" s="11">
        <v>40.6</v>
      </c>
      <c r="H150" s="11" t="s">
        <v>118</v>
      </c>
      <c r="I150" s="11">
        <v>2</v>
      </c>
      <c r="J150" s="288"/>
      <c r="K150" s="225"/>
      <c r="L150" s="183"/>
      <c r="M150" s="35"/>
      <c r="N150" s="168">
        <v>0</v>
      </c>
      <c r="O150" s="158">
        <f t="shared" si="10"/>
        <v>0</v>
      </c>
      <c r="P150" s="34"/>
    </row>
    <row r="151" spans="1:16" ht="15" customHeight="1" x14ac:dyDescent="0.2">
      <c r="A151" s="33"/>
      <c r="B151" s="338"/>
      <c r="C151" s="8">
        <v>2213</v>
      </c>
      <c r="D151" s="8" t="s">
        <v>38</v>
      </c>
      <c r="E151" s="288" t="s">
        <v>8</v>
      </c>
      <c r="F151" s="8" t="s">
        <v>9</v>
      </c>
      <c r="G151" s="11">
        <v>20.3</v>
      </c>
      <c r="H151" s="11" t="s">
        <v>118</v>
      </c>
      <c r="I151" s="11">
        <v>1</v>
      </c>
      <c r="J151" s="288"/>
      <c r="K151" s="225"/>
      <c r="L151" s="183"/>
      <c r="M151" s="35"/>
      <c r="N151" s="168">
        <v>0</v>
      </c>
      <c r="O151" s="158">
        <f t="shared" si="10"/>
        <v>0</v>
      </c>
      <c r="P151" s="34"/>
    </row>
    <row r="152" spans="1:16" ht="15" customHeight="1" x14ac:dyDescent="0.2">
      <c r="A152" s="33"/>
      <c r="B152" s="338"/>
      <c r="C152" s="8" t="s">
        <v>142</v>
      </c>
      <c r="D152" s="8" t="s">
        <v>38</v>
      </c>
      <c r="E152" s="288" t="s">
        <v>8</v>
      </c>
      <c r="F152" s="8" t="s">
        <v>9</v>
      </c>
      <c r="G152" s="11">
        <v>20.3</v>
      </c>
      <c r="H152" s="11" t="s">
        <v>118</v>
      </c>
      <c r="I152" s="11">
        <v>1</v>
      </c>
      <c r="J152" s="288"/>
      <c r="K152" s="225"/>
      <c r="L152" s="183"/>
      <c r="M152" s="35"/>
      <c r="N152" s="168">
        <v>0</v>
      </c>
      <c r="O152" s="158">
        <f t="shared" si="10"/>
        <v>0</v>
      </c>
      <c r="P152" s="34"/>
    </row>
    <row r="153" spans="1:16" ht="15" customHeight="1" x14ac:dyDescent="0.2">
      <c r="A153" s="33"/>
      <c r="B153" s="338"/>
      <c r="C153" s="8">
        <v>2214</v>
      </c>
      <c r="D153" s="8" t="s">
        <v>38</v>
      </c>
      <c r="E153" s="288" t="s">
        <v>8</v>
      </c>
      <c r="F153" s="8" t="s">
        <v>9</v>
      </c>
      <c r="G153" s="11">
        <v>40.6</v>
      </c>
      <c r="H153" s="11" t="s">
        <v>118</v>
      </c>
      <c r="I153" s="11">
        <v>2</v>
      </c>
      <c r="J153" s="288"/>
      <c r="K153" s="225"/>
      <c r="L153" s="183"/>
      <c r="M153" s="35"/>
      <c r="N153" s="168">
        <v>0</v>
      </c>
      <c r="O153" s="158">
        <f t="shared" si="10"/>
        <v>0</v>
      </c>
      <c r="P153" s="34"/>
    </row>
    <row r="154" spans="1:16" ht="15" customHeight="1" x14ac:dyDescent="0.2">
      <c r="A154" s="33"/>
      <c r="B154" s="338"/>
      <c r="C154" s="8">
        <v>2215</v>
      </c>
      <c r="D154" s="8" t="s">
        <v>38</v>
      </c>
      <c r="E154" s="288" t="s">
        <v>8</v>
      </c>
      <c r="F154" s="8" t="s">
        <v>9</v>
      </c>
      <c r="G154" s="11">
        <v>20.3</v>
      </c>
      <c r="H154" s="11" t="s">
        <v>118</v>
      </c>
      <c r="I154" s="11">
        <v>1</v>
      </c>
      <c r="J154" s="288"/>
      <c r="K154" s="225"/>
      <c r="L154" s="183"/>
      <c r="M154" s="35"/>
      <c r="N154" s="168">
        <v>0</v>
      </c>
      <c r="O154" s="158">
        <f t="shared" si="10"/>
        <v>0</v>
      </c>
      <c r="P154" s="34"/>
    </row>
    <row r="155" spans="1:16" ht="15" customHeight="1" x14ac:dyDescent="0.2">
      <c r="A155" s="33"/>
      <c r="B155" s="338"/>
      <c r="C155" s="8">
        <v>2216</v>
      </c>
      <c r="D155" s="8" t="s">
        <v>38</v>
      </c>
      <c r="E155" s="8" t="s">
        <v>13</v>
      </c>
      <c r="F155" s="8" t="s">
        <v>9</v>
      </c>
      <c r="G155" s="11">
        <v>20.3</v>
      </c>
      <c r="H155" s="11" t="s">
        <v>118</v>
      </c>
      <c r="I155" s="11">
        <v>1</v>
      </c>
      <c r="J155" s="11" t="s">
        <v>119</v>
      </c>
      <c r="K155" s="12">
        <v>6</v>
      </c>
      <c r="L155" s="183"/>
      <c r="M155" s="35"/>
      <c r="N155" s="168">
        <v>0</v>
      </c>
      <c r="O155" s="158">
        <f t="shared" si="10"/>
        <v>0</v>
      </c>
      <c r="P155" s="34"/>
    </row>
    <row r="156" spans="1:16" ht="15" customHeight="1" x14ac:dyDescent="0.2">
      <c r="A156" s="33"/>
      <c r="B156" s="338"/>
      <c r="C156" s="8">
        <v>2217</v>
      </c>
      <c r="D156" s="8" t="s">
        <v>38</v>
      </c>
      <c r="E156" s="8" t="s">
        <v>8</v>
      </c>
      <c r="F156" s="8" t="s">
        <v>9</v>
      </c>
      <c r="G156" s="11">
        <v>40.6</v>
      </c>
      <c r="H156" s="11" t="s">
        <v>118</v>
      </c>
      <c r="I156" s="11">
        <v>2</v>
      </c>
      <c r="J156" s="11" t="s">
        <v>119</v>
      </c>
      <c r="K156" s="12">
        <v>7</v>
      </c>
      <c r="L156" s="183"/>
      <c r="M156" s="35"/>
      <c r="N156" s="168">
        <v>0</v>
      </c>
      <c r="O156" s="158">
        <f t="shared" si="10"/>
        <v>0</v>
      </c>
      <c r="P156" s="34"/>
    </row>
    <row r="157" spans="1:16" ht="15" customHeight="1" x14ac:dyDescent="0.2">
      <c r="A157" s="33"/>
      <c r="B157" s="338"/>
      <c r="C157" s="8">
        <v>2218</v>
      </c>
      <c r="D157" s="8" t="s">
        <v>38</v>
      </c>
      <c r="E157" s="8" t="s">
        <v>35</v>
      </c>
      <c r="F157" s="8" t="s">
        <v>24</v>
      </c>
      <c r="G157" s="11">
        <v>24.9</v>
      </c>
      <c r="H157" s="11" t="s">
        <v>118</v>
      </c>
      <c r="I157" s="11">
        <v>1</v>
      </c>
      <c r="J157" s="161" t="s">
        <v>74</v>
      </c>
      <c r="K157" s="12">
        <v>4</v>
      </c>
      <c r="L157" s="183"/>
      <c r="M157" s="35"/>
      <c r="N157" s="186"/>
      <c r="O157" s="158">
        <f>IF(J157="ano",L157*10+N157*2,L157*12)</f>
        <v>0</v>
      </c>
      <c r="P157" s="191" t="s">
        <v>374</v>
      </c>
    </row>
    <row r="158" spans="1:16" ht="15" customHeight="1" x14ac:dyDescent="0.2">
      <c r="A158" s="33"/>
      <c r="B158" s="338"/>
      <c r="C158" s="295">
        <v>22</v>
      </c>
      <c r="D158" s="295" t="s">
        <v>34</v>
      </c>
      <c r="E158" s="45" t="s">
        <v>105</v>
      </c>
      <c r="F158" s="295" t="s">
        <v>16</v>
      </c>
      <c r="G158" s="292">
        <v>16.5</v>
      </c>
      <c r="H158" s="292" t="s">
        <v>118</v>
      </c>
      <c r="I158" s="292">
        <v>1</v>
      </c>
      <c r="J158" s="292" t="s">
        <v>119</v>
      </c>
      <c r="K158" s="357">
        <v>1</v>
      </c>
      <c r="L158" s="273"/>
      <c r="M158" s="35"/>
      <c r="N158" s="209">
        <v>0</v>
      </c>
      <c r="O158" s="206">
        <f>IF(J158="ano",L158*9+N158*3,L158*12)</f>
        <v>0</v>
      </c>
      <c r="P158" s="34"/>
    </row>
    <row r="159" spans="1:16" ht="15" customHeight="1" x14ac:dyDescent="0.2">
      <c r="A159" s="33"/>
      <c r="B159" s="338"/>
      <c r="C159" s="290"/>
      <c r="D159" s="290"/>
      <c r="E159" s="45" t="s">
        <v>99</v>
      </c>
      <c r="F159" s="293"/>
      <c r="G159" s="293"/>
      <c r="H159" s="293"/>
      <c r="I159" s="293"/>
      <c r="J159" s="293"/>
      <c r="K159" s="293"/>
      <c r="L159" s="346"/>
      <c r="M159" s="35"/>
      <c r="N159" s="237"/>
      <c r="O159" s="387">
        <f t="shared" si="9"/>
        <v>0</v>
      </c>
      <c r="P159" s="34"/>
    </row>
    <row r="160" spans="1:16" ht="15" customHeight="1" x14ac:dyDescent="0.2">
      <c r="A160" s="33"/>
      <c r="B160" s="338"/>
      <c r="C160" s="291"/>
      <c r="D160" s="291"/>
      <c r="E160" s="45" t="s">
        <v>103</v>
      </c>
      <c r="F160" s="294"/>
      <c r="G160" s="294"/>
      <c r="H160" s="294"/>
      <c r="I160" s="294"/>
      <c r="J160" s="294"/>
      <c r="K160" s="294"/>
      <c r="L160" s="347"/>
      <c r="M160" s="35"/>
      <c r="N160" s="238"/>
      <c r="O160" s="388">
        <f t="shared" si="9"/>
        <v>0</v>
      </c>
      <c r="P160" s="34"/>
    </row>
    <row r="161" spans="1:16" ht="15" customHeight="1" x14ac:dyDescent="0.2">
      <c r="A161" s="33"/>
      <c r="B161" s="338"/>
      <c r="C161" s="8" t="s">
        <v>143</v>
      </c>
      <c r="D161" s="8" t="s">
        <v>38</v>
      </c>
      <c r="E161" s="8" t="s">
        <v>22</v>
      </c>
      <c r="F161" s="8" t="s">
        <v>16</v>
      </c>
      <c r="G161" s="11">
        <v>266</v>
      </c>
      <c r="H161" s="11">
        <v>250</v>
      </c>
      <c r="I161" s="11" t="s">
        <v>118</v>
      </c>
      <c r="J161" s="11" t="s">
        <v>119</v>
      </c>
      <c r="K161" s="12">
        <v>2</v>
      </c>
      <c r="L161" s="183"/>
      <c r="M161" s="35"/>
      <c r="N161" s="168">
        <v>0</v>
      </c>
      <c r="O161" s="14">
        <f>IF(J161="ano",L161*9+N161*3,L161*12)</f>
        <v>0</v>
      </c>
      <c r="P161" s="34"/>
    </row>
    <row r="162" spans="1:16" ht="15" customHeight="1" x14ac:dyDescent="0.2">
      <c r="A162" s="33"/>
      <c r="B162" s="338"/>
      <c r="C162" s="8">
        <v>2225</v>
      </c>
      <c r="D162" s="8" t="s">
        <v>38</v>
      </c>
      <c r="E162" s="8" t="s">
        <v>21</v>
      </c>
      <c r="F162" s="8" t="s">
        <v>16</v>
      </c>
      <c r="G162" s="11">
        <v>23</v>
      </c>
      <c r="H162" s="11" t="s">
        <v>118</v>
      </c>
      <c r="I162" s="11" t="s">
        <v>118</v>
      </c>
      <c r="J162" s="11" t="s">
        <v>119</v>
      </c>
      <c r="K162" s="12">
        <v>2</v>
      </c>
      <c r="L162" s="183"/>
      <c r="M162" s="35"/>
      <c r="N162" s="168">
        <v>0</v>
      </c>
      <c r="O162" s="158">
        <f>IF(J162="ano",L162*9+N162*3,L162*12)</f>
        <v>0</v>
      </c>
      <c r="P162" s="34"/>
    </row>
    <row r="163" spans="1:16" ht="15" customHeight="1" x14ac:dyDescent="0.2">
      <c r="A163" s="33"/>
      <c r="B163" s="338"/>
      <c r="C163" s="295">
        <v>22</v>
      </c>
      <c r="D163" s="295" t="s">
        <v>34</v>
      </c>
      <c r="E163" s="23" t="s">
        <v>124</v>
      </c>
      <c r="F163" s="295" t="s">
        <v>16</v>
      </c>
      <c r="G163" s="292">
        <v>16.5</v>
      </c>
      <c r="H163" s="292" t="s">
        <v>118</v>
      </c>
      <c r="I163" s="292">
        <v>1</v>
      </c>
      <c r="J163" s="292" t="s">
        <v>119</v>
      </c>
      <c r="K163" s="357">
        <v>1</v>
      </c>
      <c r="L163" s="273"/>
      <c r="M163" s="35"/>
      <c r="N163" s="209">
        <v>0</v>
      </c>
      <c r="O163" s="206">
        <f>IF(J163="ano",L163*9+N163*3,L163*12)</f>
        <v>0</v>
      </c>
      <c r="P163" s="34"/>
    </row>
    <row r="164" spans="1:16" ht="15" customHeight="1" x14ac:dyDescent="0.2">
      <c r="A164" s="33"/>
      <c r="B164" s="338"/>
      <c r="C164" s="290"/>
      <c r="D164" s="290"/>
      <c r="E164" s="23" t="s">
        <v>99</v>
      </c>
      <c r="F164" s="293"/>
      <c r="G164" s="293"/>
      <c r="H164" s="293"/>
      <c r="I164" s="293"/>
      <c r="J164" s="293"/>
      <c r="K164" s="293"/>
      <c r="L164" s="346"/>
      <c r="M164" s="35"/>
      <c r="N164" s="237"/>
      <c r="O164" s="387">
        <f t="shared" si="9"/>
        <v>0</v>
      </c>
      <c r="P164" s="34"/>
    </row>
    <row r="165" spans="1:16" ht="15" customHeight="1" x14ac:dyDescent="0.2">
      <c r="A165" s="33"/>
      <c r="B165" s="338"/>
      <c r="C165" s="290"/>
      <c r="D165" s="290"/>
      <c r="E165" s="23" t="s">
        <v>125</v>
      </c>
      <c r="F165" s="293"/>
      <c r="G165" s="293"/>
      <c r="H165" s="293"/>
      <c r="I165" s="293"/>
      <c r="J165" s="293"/>
      <c r="K165" s="293"/>
      <c r="L165" s="346"/>
      <c r="M165" s="35"/>
      <c r="N165" s="237"/>
      <c r="O165" s="387">
        <f t="shared" si="9"/>
        <v>0</v>
      </c>
      <c r="P165" s="34"/>
    </row>
    <row r="166" spans="1:16" s="30" customFormat="1" ht="15" customHeight="1" x14ac:dyDescent="0.2">
      <c r="B166" s="338"/>
      <c r="C166" s="291"/>
      <c r="D166" s="291"/>
      <c r="E166" s="23" t="s">
        <v>107</v>
      </c>
      <c r="F166" s="294"/>
      <c r="G166" s="294"/>
      <c r="H166" s="294"/>
      <c r="I166" s="294"/>
      <c r="J166" s="294"/>
      <c r="K166" s="294"/>
      <c r="L166" s="347"/>
      <c r="M166" s="28"/>
      <c r="N166" s="238"/>
      <c r="O166" s="388">
        <f t="shared" si="9"/>
        <v>0</v>
      </c>
      <c r="P166" s="29"/>
    </row>
    <row r="167" spans="1:16" ht="15" customHeight="1" x14ac:dyDescent="0.2">
      <c r="A167" s="33"/>
      <c r="B167" s="338"/>
      <c r="C167" s="8">
        <v>2232</v>
      </c>
      <c r="D167" s="8" t="s">
        <v>38</v>
      </c>
      <c r="E167" s="11" t="s">
        <v>13</v>
      </c>
      <c r="F167" s="8" t="s">
        <v>24</v>
      </c>
      <c r="G167" s="11">
        <v>24.9</v>
      </c>
      <c r="H167" s="11" t="s">
        <v>118</v>
      </c>
      <c r="I167" s="11">
        <v>1</v>
      </c>
      <c r="J167" s="11" t="s">
        <v>119</v>
      </c>
      <c r="K167" s="224">
        <v>6</v>
      </c>
      <c r="L167" s="183"/>
      <c r="M167" s="35"/>
      <c r="N167" s="168">
        <v>0</v>
      </c>
      <c r="O167" s="14">
        <f>IF(J167="ano",L167*9+N167*3,L167*12)</f>
        <v>0</v>
      </c>
      <c r="P167" s="34"/>
    </row>
    <row r="168" spans="1:16" ht="15" customHeight="1" x14ac:dyDescent="0.2">
      <c r="A168" s="33"/>
      <c r="B168" s="338"/>
      <c r="C168" s="8">
        <v>2233</v>
      </c>
      <c r="D168" s="8" t="s">
        <v>38</v>
      </c>
      <c r="E168" s="25" t="s">
        <v>13</v>
      </c>
      <c r="F168" s="8" t="s">
        <v>24</v>
      </c>
      <c r="G168" s="11">
        <v>20.3</v>
      </c>
      <c r="H168" s="11" t="s">
        <v>118</v>
      </c>
      <c r="I168" s="11">
        <v>1</v>
      </c>
      <c r="J168" s="11" t="s">
        <v>119</v>
      </c>
      <c r="K168" s="225"/>
      <c r="L168" s="183"/>
      <c r="M168" s="35"/>
      <c r="N168" s="168">
        <v>0</v>
      </c>
      <c r="O168" s="158">
        <f t="shared" ref="O168:O184" si="11">IF(J168="ano",L168*9+N168*3,L168*12)</f>
        <v>0</v>
      </c>
      <c r="P168" s="34"/>
    </row>
    <row r="169" spans="1:16" ht="15" customHeight="1" x14ac:dyDescent="0.2">
      <c r="A169" s="33"/>
      <c r="B169" s="338"/>
      <c r="C169" s="8">
        <v>2234</v>
      </c>
      <c r="D169" s="8" t="s">
        <v>38</v>
      </c>
      <c r="E169" s="8" t="s">
        <v>31</v>
      </c>
      <c r="F169" s="8" t="s">
        <v>9</v>
      </c>
      <c r="G169" s="11">
        <v>40.6</v>
      </c>
      <c r="H169" s="11" t="s">
        <v>118</v>
      </c>
      <c r="I169" s="11">
        <v>2</v>
      </c>
      <c r="J169" s="11" t="s">
        <v>119</v>
      </c>
      <c r="K169" s="12">
        <v>7</v>
      </c>
      <c r="L169" s="183"/>
      <c r="M169" s="35"/>
      <c r="N169" s="168">
        <v>0</v>
      </c>
      <c r="O169" s="158">
        <f t="shared" si="11"/>
        <v>0</v>
      </c>
      <c r="P169" s="34"/>
    </row>
    <row r="170" spans="1:16" ht="15" customHeight="1" x14ac:dyDescent="0.2">
      <c r="A170" s="33"/>
      <c r="B170" s="338"/>
      <c r="C170" s="8">
        <v>2235</v>
      </c>
      <c r="D170" s="8" t="s">
        <v>38</v>
      </c>
      <c r="E170" s="8" t="s">
        <v>13</v>
      </c>
      <c r="F170" s="8" t="s">
        <v>9</v>
      </c>
      <c r="G170" s="11">
        <v>20.3</v>
      </c>
      <c r="H170" s="11" t="s">
        <v>118</v>
      </c>
      <c r="I170" s="11">
        <v>1</v>
      </c>
      <c r="J170" s="11" t="s">
        <v>119</v>
      </c>
      <c r="K170" s="12">
        <v>6</v>
      </c>
      <c r="L170" s="183"/>
      <c r="M170" s="35"/>
      <c r="N170" s="168">
        <v>0</v>
      </c>
      <c r="O170" s="158">
        <f t="shared" si="11"/>
        <v>0</v>
      </c>
      <c r="P170" s="34"/>
    </row>
    <row r="171" spans="1:16" ht="15" customHeight="1" x14ac:dyDescent="0.2">
      <c r="A171" s="33"/>
      <c r="B171" s="338"/>
      <c r="C171" s="8">
        <v>2236</v>
      </c>
      <c r="D171" s="8" t="s">
        <v>38</v>
      </c>
      <c r="E171" s="287" t="s">
        <v>31</v>
      </c>
      <c r="F171" s="8" t="s">
        <v>9</v>
      </c>
      <c r="G171" s="11">
        <v>20.3</v>
      </c>
      <c r="H171" s="11" t="s">
        <v>118</v>
      </c>
      <c r="I171" s="11">
        <v>1</v>
      </c>
      <c r="J171" s="11" t="s">
        <v>119</v>
      </c>
      <c r="K171" s="224">
        <v>7</v>
      </c>
      <c r="L171" s="183"/>
      <c r="M171" s="35"/>
      <c r="N171" s="168">
        <v>0</v>
      </c>
      <c r="O171" s="158">
        <f t="shared" si="11"/>
        <v>0</v>
      </c>
      <c r="P171" s="34"/>
    </row>
    <row r="172" spans="1:16" ht="15" customHeight="1" x14ac:dyDescent="0.2">
      <c r="A172" s="33"/>
      <c r="B172" s="338"/>
      <c r="C172" s="8">
        <v>2237</v>
      </c>
      <c r="D172" s="8" t="s">
        <v>38</v>
      </c>
      <c r="E172" s="288" t="s">
        <v>31</v>
      </c>
      <c r="F172" s="8" t="s">
        <v>9</v>
      </c>
      <c r="G172" s="11">
        <v>20.3</v>
      </c>
      <c r="H172" s="11" t="s">
        <v>118</v>
      </c>
      <c r="I172" s="11">
        <v>1</v>
      </c>
      <c r="J172" s="11" t="s">
        <v>119</v>
      </c>
      <c r="K172" s="225"/>
      <c r="L172" s="183"/>
      <c r="M172" s="35"/>
      <c r="N172" s="168">
        <v>0</v>
      </c>
      <c r="O172" s="158">
        <f t="shared" si="11"/>
        <v>0</v>
      </c>
      <c r="P172" s="34"/>
    </row>
    <row r="173" spans="1:16" ht="15" customHeight="1" x14ac:dyDescent="0.2">
      <c r="A173" s="33"/>
      <c r="B173" s="338"/>
      <c r="C173" s="8">
        <v>2238</v>
      </c>
      <c r="D173" s="8" t="s">
        <v>38</v>
      </c>
      <c r="E173" s="288" t="s">
        <v>8</v>
      </c>
      <c r="F173" s="8" t="s">
        <v>9</v>
      </c>
      <c r="G173" s="11">
        <v>20.3</v>
      </c>
      <c r="H173" s="11" t="s">
        <v>118</v>
      </c>
      <c r="I173" s="11">
        <v>1</v>
      </c>
      <c r="J173" s="11" t="s">
        <v>119</v>
      </c>
      <c r="K173" s="225"/>
      <c r="L173" s="183"/>
      <c r="M173" s="35"/>
      <c r="N173" s="168">
        <v>0</v>
      </c>
      <c r="O173" s="158">
        <f t="shared" si="11"/>
        <v>0</v>
      </c>
      <c r="P173" s="34"/>
    </row>
    <row r="174" spans="1:16" ht="15" customHeight="1" x14ac:dyDescent="0.2">
      <c r="A174" s="33"/>
      <c r="B174" s="338"/>
      <c r="C174" s="8">
        <v>2239</v>
      </c>
      <c r="D174" s="8" t="s">
        <v>38</v>
      </c>
      <c r="E174" s="288" t="s">
        <v>8</v>
      </c>
      <c r="F174" s="8" t="s">
        <v>9</v>
      </c>
      <c r="G174" s="11">
        <v>20.3</v>
      </c>
      <c r="H174" s="11" t="s">
        <v>118</v>
      </c>
      <c r="I174" s="11">
        <v>1</v>
      </c>
      <c r="J174" s="11" t="s">
        <v>119</v>
      </c>
      <c r="K174" s="225"/>
      <c r="L174" s="183"/>
      <c r="M174" s="35"/>
      <c r="N174" s="168">
        <v>0</v>
      </c>
      <c r="O174" s="158">
        <f t="shared" si="11"/>
        <v>0</v>
      </c>
      <c r="P174" s="34"/>
    </row>
    <row r="175" spans="1:16" ht="15" customHeight="1" x14ac:dyDescent="0.2">
      <c r="A175" s="33"/>
      <c r="B175" s="338"/>
      <c r="C175" s="8">
        <v>2240</v>
      </c>
      <c r="D175" s="8" t="s">
        <v>38</v>
      </c>
      <c r="E175" s="288" t="s">
        <v>8</v>
      </c>
      <c r="F175" s="8" t="s">
        <v>9</v>
      </c>
      <c r="G175" s="11">
        <v>20.3</v>
      </c>
      <c r="H175" s="11" t="s">
        <v>118</v>
      </c>
      <c r="I175" s="11">
        <v>1</v>
      </c>
      <c r="J175" s="11" t="s">
        <v>119</v>
      </c>
      <c r="K175" s="225"/>
      <c r="L175" s="183"/>
      <c r="M175" s="35"/>
      <c r="N175" s="168">
        <v>0</v>
      </c>
      <c r="O175" s="158">
        <f t="shared" si="11"/>
        <v>0</v>
      </c>
      <c r="P175" s="34"/>
    </row>
    <row r="176" spans="1:16" ht="15" customHeight="1" x14ac:dyDescent="0.2">
      <c r="A176" s="33"/>
      <c r="B176" s="338"/>
      <c r="C176" s="8">
        <v>2241</v>
      </c>
      <c r="D176" s="8" t="s">
        <v>38</v>
      </c>
      <c r="E176" s="8" t="s">
        <v>11</v>
      </c>
      <c r="F176" s="8" t="s">
        <v>9</v>
      </c>
      <c r="G176" s="11">
        <v>20.3</v>
      </c>
      <c r="H176" s="11" t="s">
        <v>118</v>
      </c>
      <c r="I176" s="11">
        <v>1</v>
      </c>
      <c r="J176" s="11" t="s">
        <v>119</v>
      </c>
      <c r="K176" s="12">
        <v>6</v>
      </c>
      <c r="L176" s="183"/>
      <c r="M176" s="35"/>
      <c r="N176" s="168">
        <v>0</v>
      </c>
      <c r="O176" s="158">
        <f t="shared" si="11"/>
        <v>0</v>
      </c>
      <c r="P176" s="34"/>
    </row>
    <row r="177" spans="1:16" ht="15" customHeight="1" x14ac:dyDescent="0.2">
      <c r="A177" s="33"/>
      <c r="B177" s="338"/>
      <c r="C177" s="8">
        <v>2243</v>
      </c>
      <c r="D177" s="8" t="s">
        <v>38</v>
      </c>
      <c r="E177" s="8" t="s">
        <v>40</v>
      </c>
      <c r="F177" s="8" t="s">
        <v>9</v>
      </c>
      <c r="G177" s="11">
        <v>40.6</v>
      </c>
      <c r="H177" s="11" t="s">
        <v>118</v>
      </c>
      <c r="I177" s="11">
        <v>1</v>
      </c>
      <c r="J177" s="11" t="s">
        <v>74</v>
      </c>
      <c r="K177" s="12">
        <v>3</v>
      </c>
      <c r="L177" s="183"/>
      <c r="M177" s="35"/>
      <c r="N177" s="186"/>
      <c r="O177" s="158">
        <f t="shared" si="11"/>
        <v>0</v>
      </c>
      <c r="P177" s="34"/>
    </row>
    <row r="178" spans="1:16" ht="15" customHeight="1" x14ac:dyDescent="0.2">
      <c r="A178" s="33"/>
      <c r="B178" s="338"/>
      <c r="C178" s="8">
        <v>2244</v>
      </c>
      <c r="D178" s="8" t="s">
        <v>38</v>
      </c>
      <c r="E178" s="8" t="s">
        <v>41</v>
      </c>
      <c r="F178" s="8" t="s">
        <v>16</v>
      </c>
      <c r="G178" s="11">
        <v>20.3</v>
      </c>
      <c r="H178" s="11" t="s">
        <v>118</v>
      </c>
      <c r="I178" s="11" t="s">
        <v>118</v>
      </c>
      <c r="J178" s="11" t="s">
        <v>119</v>
      </c>
      <c r="K178" s="12">
        <v>7</v>
      </c>
      <c r="L178" s="183"/>
      <c r="M178" s="35"/>
      <c r="N178" s="168">
        <v>0</v>
      </c>
      <c r="O178" s="158">
        <f t="shared" si="11"/>
        <v>0</v>
      </c>
      <c r="P178" s="34"/>
    </row>
    <row r="179" spans="1:16" ht="15" customHeight="1" x14ac:dyDescent="0.2">
      <c r="A179" s="33"/>
      <c r="B179" s="338"/>
      <c r="C179" s="8">
        <v>2245</v>
      </c>
      <c r="D179" s="8" t="s">
        <v>38</v>
      </c>
      <c r="E179" s="8" t="s">
        <v>14</v>
      </c>
      <c r="F179" s="8" t="s">
        <v>9</v>
      </c>
      <c r="G179" s="11">
        <v>20.3</v>
      </c>
      <c r="H179" s="11" t="s">
        <v>118</v>
      </c>
      <c r="I179" s="11">
        <v>1</v>
      </c>
      <c r="J179" s="11" t="s">
        <v>119</v>
      </c>
      <c r="K179" s="12">
        <v>1</v>
      </c>
      <c r="L179" s="183"/>
      <c r="M179" s="35"/>
      <c r="N179" s="168">
        <v>0</v>
      </c>
      <c r="O179" s="158">
        <f t="shared" si="11"/>
        <v>0</v>
      </c>
      <c r="P179" s="34"/>
    </row>
    <row r="180" spans="1:16" ht="15" customHeight="1" x14ac:dyDescent="0.2">
      <c r="A180" s="33"/>
      <c r="B180" s="338"/>
      <c r="C180" s="8">
        <v>2246</v>
      </c>
      <c r="D180" s="8" t="s">
        <v>38</v>
      </c>
      <c r="E180" s="8" t="s">
        <v>32</v>
      </c>
      <c r="F180" s="8" t="s">
        <v>16</v>
      </c>
      <c r="G180" s="11">
        <v>20.3</v>
      </c>
      <c r="H180" s="11" t="s">
        <v>118</v>
      </c>
      <c r="I180" s="11" t="s">
        <v>118</v>
      </c>
      <c r="J180" s="11" t="s">
        <v>119</v>
      </c>
      <c r="K180" s="12">
        <v>10</v>
      </c>
      <c r="L180" s="183"/>
      <c r="M180" s="35"/>
      <c r="N180" s="168">
        <v>0</v>
      </c>
      <c r="O180" s="158">
        <f t="shared" si="11"/>
        <v>0</v>
      </c>
      <c r="P180" s="34"/>
    </row>
    <row r="181" spans="1:16" ht="15" customHeight="1" x14ac:dyDescent="0.2">
      <c r="A181" s="33"/>
      <c r="B181" s="338"/>
      <c r="C181" s="8">
        <v>2247</v>
      </c>
      <c r="D181" s="8" t="s">
        <v>38</v>
      </c>
      <c r="E181" s="8" t="s">
        <v>13</v>
      </c>
      <c r="F181" s="8" t="s">
        <v>16</v>
      </c>
      <c r="G181" s="11">
        <v>20.3</v>
      </c>
      <c r="H181" s="11" t="s">
        <v>118</v>
      </c>
      <c r="I181" s="11">
        <v>1</v>
      </c>
      <c r="J181" s="11" t="s">
        <v>119</v>
      </c>
      <c r="K181" s="12">
        <v>6</v>
      </c>
      <c r="L181" s="183"/>
      <c r="M181" s="35"/>
      <c r="N181" s="168">
        <v>0</v>
      </c>
      <c r="O181" s="158">
        <f t="shared" si="11"/>
        <v>0</v>
      </c>
      <c r="P181" s="34"/>
    </row>
    <row r="182" spans="1:16" ht="15" customHeight="1" x14ac:dyDescent="0.2">
      <c r="A182" s="33"/>
      <c r="B182" s="338"/>
      <c r="C182" s="8">
        <v>2248</v>
      </c>
      <c r="D182" s="8" t="s">
        <v>38</v>
      </c>
      <c r="E182" s="287" t="s">
        <v>8</v>
      </c>
      <c r="F182" s="8" t="s">
        <v>16</v>
      </c>
      <c r="G182" s="11">
        <v>60.9</v>
      </c>
      <c r="H182" s="11" t="s">
        <v>118</v>
      </c>
      <c r="I182" s="11">
        <v>2</v>
      </c>
      <c r="J182" s="157" t="s">
        <v>74</v>
      </c>
      <c r="K182" s="224">
        <v>3</v>
      </c>
      <c r="L182" s="183"/>
      <c r="M182" s="35"/>
      <c r="N182" s="186"/>
      <c r="O182" s="158">
        <f t="shared" si="11"/>
        <v>0</v>
      </c>
      <c r="P182" s="34"/>
    </row>
    <row r="183" spans="1:16" ht="15" customHeight="1" x14ac:dyDescent="0.2">
      <c r="A183" s="33"/>
      <c r="B183" s="338"/>
      <c r="C183" s="8">
        <v>2249</v>
      </c>
      <c r="D183" s="8" t="s">
        <v>38</v>
      </c>
      <c r="E183" s="288" t="s">
        <v>8</v>
      </c>
      <c r="F183" s="8" t="s">
        <v>16</v>
      </c>
      <c r="G183" s="11">
        <v>40.6</v>
      </c>
      <c r="H183" s="11" t="s">
        <v>118</v>
      </c>
      <c r="I183" s="11">
        <v>2</v>
      </c>
      <c r="J183" s="157" t="s">
        <v>74</v>
      </c>
      <c r="K183" s="225"/>
      <c r="L183" s="183"/>
      <c r="M183" s="35"/>
      <c r="N183" s="186"/>
      <c r="O183" s="158">
        <f t="shared" si="11"/>
        <v>0</v>
      </c>
      <c r="P183" s="34"/>
    </row>
    <row r="184" spans="1:16" ht="15" customHeight="1" x14ac:dyDescent="0.2">
      <c r="A184" s="33"/>
      <c r="B184" s="339"/>
      <c r="C184" s="8">
        <v>2250</v>
      </c>
      <c r="D184" s="8" t="s">
        <v>118</v>
      </c>
      <c r="E184" s="8" t="s">
        <v>42</v>
      </c>
      <c r="F184" s="8" t="s">
        <v>9</v>
      </c>
      <c r="G184" s="11">
        <v>88.4</v>
      </c>
      <c r="H184" s="11" t="s">
        <v>118</v>
      </c>
      <c r="I184" s="11">
        <v>1</v>
      </c>
      <c r="J184" s="11" t="s">
        <v>74</v>
      </c>
      <c r="K184" s="12">
        <v>3</v>
      </c>
      <c r="L184" s="183"/>
      <c r="M184" s="35"/>
      <c r="N184" s="186"/>
      <c r="O184" s="158">
        <f t="shared" si="11"/>
        <v>0</v>
      </c>
      <c r="P184" s="34"/>
    </row>
    <row r="185" spans="1:16" s="2" customFormat="1" ht="26.25" customHeight="1" x14ac:dyDescent="0.2">
      <c r="B185" s="302" t="s">
        <v>234</v>
      </c>
      <c r="C185" s="303"/>
      <c r="D185" s="303"/>
      <c r="E185" s="303"/>
      <c r="F185" s="303"/>
      <c r="G185" s="303"/>
      <c r="H185" s="303"/>
      <c r="I185" s="303"/>
      <c r="J185" s="303"/>
      <c r="K185" s="304"/>
      <c r="L185" s="31">
        <f>SUM(L135:L184)</f>
        <v>0</v>
      </c>
      <c r="M185" s="31">
        <f t="shared" ref="M185:N185" si="12">SUM(M135:M184)</f>
        <v>0</v>
      </c>
      <c r="N185" s="31">
        <f t="shared" si="12"/>
        <v>0</v>
      </c>
      <c r="O185" s="32">
        <f>SUM(O135:O184)</f>
        <v>0</v>
      </c>
      <c r="P185" s="7"/>
    </row>
    <row r="186" spans="1:16" ht="30" customHeight="1" x14ac:dyDescent="0.2">
      <c r="A186" s="33"/>
      <c r="B186" s="230" t="s">
        <v>0</v>
      </c>
      <c r="C186" s="230" t="s">
        <v>1</v>
      </c>
      <c r="D186" s="230" t="s">
        <v>2</v>
      </c>
      <c r="E186" s="230" t="s">
        <v>3</v>
      </c>
      <c r="F186" s="230" t="s">
        <v>4</v>
      </c>
      <c r="G186" s="230" t="s">
        <v>227</v>
      </c>
      <c r="H186" s="230" t="s">
        <v>228</v>
      </c>
      <c r="I186" s="230" t="s">
        <v>120</v>
      </c>
      <c r="J186" s="300" t="s">
        <v>114</v>
      </c>
      <c r="K186" s="230" t="s">
        <v>72</v>
      </c>
      <c r="L186" s="230" t="s">
        <v>367</v>
      </c>
      <c r="M186" s="160" t="s">
        <v>5</v>
      </c>
      <c r="N186" s="230" t="s">
        <v>368</v>
      </c>
      <c r="O186" s="230" t="s">
        <v>121</v>
      </c>
      <c r="P186" s="230" t="s">
        <v>155</v>
      </c>
    </row>
    <row r="187" spans="1:16" ht="30" customHeight="1" x14ac:dyDescent="0.2">
      <c r="A187" s="33"/>
      <c r="B187" s="380"/>
      <c r="C187" s="217"/>
      <c r="D187" s="217"/>
      <c r="E187" s="217"/>
      <c r="F187" s="217"/>
      <c r="G187" s="217"/>
      <c r="H187" s="217"/>
      <c r="I187" s="217"/>
      <c r="J187" s="301"/>
      <c r="K187" s="217"/>
      <c r="L187" s="231"/>
      <c r="M187" s="176" t="s">
        <v>73</v>
      </c>
      <c r="N187" s="231"/>
      <c r="O187" s="217"/>
      <c r="P187" s="217"/>
    </row>
    <row r="188" spans="1:16" s="2" customFormat="1" ht="39.75" customHeight="1" x14ac:dyDescent="0.2">
      <c r="A188" s="1"/>
      <c r="B188" s="227" t="s">
        <v>6</v>
      </c>
      <c r="C188" s="228"/>
      <c r="D188" s="228"/>
      <c r="E188" s="228"/>
      <c r="F188" s="228"/>
      <c r="G188" s="228"/>
      <c r="H188" s="228"/>
      <c r="I188" s="228"/>
      <c r="J188" s="228"/>
      <c r="K188" s="228"/>
      <c r="L188" s="228"/>
      <c r="M188" s="228"/>
      <c r="N188" s="228"/>
      <c r="O188" s="229"/>
      <c r="P188" s="7"/>
    </row>
    <row r="189" spans="1:16" ht="15" customHeight="1" x14ac:dyDescent="0.2">
      <c r="A189" s="33"/>
      <c r="B189" s="337" t="s">
        <v>164</v>
      </c>
      <c r="C189" s="8">
        <v>2367</v>
      </c>
      <c r="D189" s="8" t="s">
        <v>118</v>
      </c>
      <c r="E189" s="8" t="s">
        <v>22</v>
      </c>
      <c r="F189" s="8" t="s">
        <v>16</v>
      </c>
      <c r="G189" s="11">
        <v>42.1</v>
      </c>
      <c r="H189" s="11" t="s">
        <v>118</v>
      </c>
      <c r="I189" s="11" t="s">
        <v>118</v>
      </c>
      <c r="J189" s="11" t="s">
        <v>119</v>
      </c>
      <c r="K189" s="12">
        <v>2</v>
      </c>
      <c r="L189" s="183"/>
      <c r="M189" s="35"/>
      <c r="N189" s="168">
        <v>0</v>
      </c>
      <c r="O189" s="14">
        <f>IF(J189="ano",L189*9+N189*3,L189*12)</f>
        <v>0</v>
      </c>
      <c r="P189" s="34"/>
    </row>
    <row r="190" spans="1:16" ht="15" customHeight="1" x14ac:dyDescent="0.2">
      <c r="A190" s="33"/>
      <c r="B190" s="338"/>
      <c r="C190" s="8" t="s">
        <v>118</v>
      </c>
      <c r="D190" s="8" t="s">
        <v>118</v>
      </c>
      <c r="E190" s="8" t="s">
        <v>96</v>
      </c>
      <c r="F190" s="8" t="s">
        <v>9</v>
      </c>
      <c r="G190" s="11">
        <v>199.8</v>
      </c>
      <c r="H190" s="11" t="s">
        <v>118</v>
      </c>
      <c r="I190" s="11">
        <v>2</v>
      </c>
      <c r="J190" s="11" t="s">
        <v>74</v>
      </c>
      <c r="K190" s="12">
        <v>3</v>
      </c>
      <c r="L190" s="183"/>
      <c r="M190" s="35"/>
      <c r="N190" s="186"/>
      <c r="O190" s="158">
        <f>IF(J190="ano",L190*9+N190*3,L190*12)</f>
        <v>0</v>
      </c>
      <c r="P190" s="34"/>
    </row>
    <row r="191" spans="1:16" ht="15" customHeight="1" x14ac:dyDescent="0.2">
      <c r="A191" s="33"/>
      <c r="B191" s="338"/>
      <c r="C191" s="295">
        <v>23</v>
      </c>
      <c r="D191" s="295" t="s">
        <v>29</v>
      </c>
      <c r="E191" s="45" t="s">
        <v>97</v>
      </c>
      <c r="F191" s="395" t="s">
        <v>16</v>
      </c>
      <c r="G191" s="287">
        <v>37.200000000000003</v>
      </c>
      <c r="H191" s="287" t="s">
        <v>118</v>
      </c>
      <c r="I191" s="287">
        <v>4</v>
      </c>
      <c r="J191" s="287" t="s">
        <v>119</v>
      </c>
      <c r="K191" s="224">
        <v>1</v>
      </c>
      <c r="L191" s="222"/>
      <c r="M191" s="35"/>
      <c r="N191" s="285">
        <v>0</v>
      </c>
      <c r="O191" s="283">
        <f>IF(J191="ano",L191*9+N191*3,L191*12)</f>
        <v>0</v>
      </c>
      <c r="P191" s="34"/>
    </row>
    <row r="192" spans="1:16" ht="15" customHeight="1" x14ac:dyDescent="0.2">
      <c r="A192" s="33"/>
      <c r="B192" s="338"/>
      <c r="C192" s="290"/>
      <c r="D192" s="290"/>
      <c r="E192" s="45" t="s">
        <v>115</v>
      </c>
      <c r="F192" s="226"/>
      <c r="G192" s="226"/>
      <c r="H192" s="226"/>
      <c r="I192" s="226"/>
      <c r="J192" s="226"/>
      <c r="K192" s="226"/>
      <c r="L192" s="223"/>
      <c r="M192" s="35"/>
      <c r="N192" s="286"/>
      <c r="O192" s="371">
        <f t="shared" ref="O192:O226" si="13">IF(J192="ano",L192*9+L192*3/2,L192*12)</f>
        <v>0</v>
      </c>
      <c r="P192" s="34"/>
    </row>
    <row r="193" spans="1:16" ht="15" customHeight="1" x14ac:dyDescent="0.2">
      <c r="A193" s="33"/>
      <c r="B193" s="338"/>
      <c r="C193" s="290"/>
      <c r="D193" s="290"/>
      <c r="E193" s="45" t="s">
        <v>94</v>
      </c>
      <c r="F193" s="226"/>
      <c r="G193" s="226"/>
      <c r="H193" s="226"/>
      <c r="I193" s="226"/>
      <c r="J193" s="226"/>
      <c r="K193" s="226"/>
      <c r="L193" s="223"/>
      <c r="M193" s="35"/>
      <c r="N193" s="286"/>
      <c r="O193" s="371">
        <f t="shared" si="13"/>
        <v>0</v>
      </c>
      <c r="P193" s="34"/>
    </row>
    <row r="194" spans="1:16" ht="15" customHeight="1" x14ac:dyDescent="0.2">
      <c r="A194" s="33"/>
      <c r="B194" s="338"/>
      <c r="C194" s="290"/>
      <c r="D194" s="290"/>
      <c r="E194" s="45" t="s">
        <v>98</v>
      </c>
      <c r="F194" s="226"/>
      <c r="G194" s="226"/>
      <c r="H194" s="226"/>
      <c r="I194" s="226"/>
      <c r="J194" s="226"/>
      <c r="K194" s="226"/>
      <c r="L194" s="223"/>
      <c r="M194" s="35"/>
      <c r="N194" s="286"/>
      <c r="O194" s="371">
        <f t="shared" si="13"/>
        <v>0</v>
      </c>
      <c r="P194" s="34"/>
    </row>
    <row r="195" spans="1:16" ht="15" customHeight="1" x14ac:dyDescent="0.2">
      <c r="A195" s="33"/>
      <c r="B195" s="338"/>
      <c r="C195" s="291"/>
      <c r="D195" s="291"/>
      <c r="E195" s="45" t="s">
        <v>104</v>
      </c>
      <c r="F195" s="226"/>
      <c r="G195" s="226"/>
      <c r="H195" s="226"/>
      <c r="I195" s="226"/>
      <c r="J195" s="226"/>
      <c r="K195" s="226"/>
      <c r="L195" s="223"/>
      <c r="M195" s="35"/>
      <c r="N195" s="286"/>
      <c r="O195" s="371">
        <f t="shared" si="13"/>
        <v>0</v>
      </c>
      <c r="P195" s="34"/>
    </row>
    <row r="196" spans="1:16" ht="15" customHeight="1" x14ac:dyDescent="0.2">
      <c r="A196" s="33"/>
      <c r="B196" s="338"/>
      <c r="C196" s="8">
        <v>2302</v>
      </c>
      <c r="D196" s="8" t="s">
        <v>118</v>
      </c>
      <c r="E196" s="8" t="s">
        <v>21</v>
      </c>
      <c r="F196" s="8" t="s">
        <v>16</v>
      </c>
      <c r="G196" s="11">
        <v>26.1</v>
      </c>
      <c r="H196" s="11" t="s">
        <v>118</v>
      </c>
      <c r="I196" s="11" t="s">
        <v>118</v>
      </c>
      <c r="J196" s="11" t="s">
        <v>119</v>
      </c>
      <c r="K196" s="12">
        <v>2</v>
      </c>
      <c r="L196" s="183"/>
      <c r="M196" s="35"/>
      <c r="N196" s="168">
        <v>0</v>
      </c>
      <c r="O196" s="14">
        <f>IF(J196="ano",L196*9+N196*3,L196*12)</f>
        <v>0</v>
      </c>
      <c r="P196" s="34"/>
    </row>
    <row r="197" spans="1:16" ht="15" customHeight="1" x14ac:dyDescent="0.2">
      <c r="A197" s="33"/>
      <c r="B197" s="338"/>
      <c r="C197" s="8">
        <v>2304</v>
      </c>
      <c r="D197" s="8" t="s">
        <v>43</v>
      </c>
      <c r="E197" s="8" t="s">
        <v>8</v>
      </c>
      <c r="F197" s="8" t="s">
        <v>9</v>
      </c>
      <c r="G197" s="11">
        <v>40.6</v>
      </c>
      <c r="H197" s="11" t="s">
        <v>118</v>
      </c>
      <c r="I197" s="11">
        <v>1</v>
      </c>
      <c r="J197" s="11" t="s">
        <v>74</v>
      </c>
      <c r="K197" s="12">
        <v>7</v>
      </c>
      <c r="L197" s="183"/>
      <c r="M197" s="35"/>
      <c r="N197" s="186"/>
      <c r="O197" s="158">
        <f t="shared" ref="O197:O218" si="14">IF(J197="ano",L197*9+N197*3,L197*12)</f>
        <v>0</v>
      </c>
      <c r="P197" s="34"/>
    </row>
    <row r="198" spans="1:16" ht="15" customHeight="1" x14ac:dyDescent="0.2">
      <c r="A198" s="33"/>
      <c r="B198" s="338"/>
      <c r="C198" s="8" t="s">
        <v>44</v>
      </c>
      <c r="D198" s="8" t="s">
        <v>43</v>
      </c>
      <c r="E198" s="287" t="s">
        <v>8</v>
      </c>
      <c r="F198" s="8" t="s">
        <v>9</v>
      </c>
      <c r="G198" s="11">
        <v>87.3</v>
      </c>
      <c r="H198" s="11" t="s">
        <v>118</v>
      </c>
      <c r="I198" s="11">
        <v>2</v>
      </c>
      <c r="J198" s="20" t="s">
        <v>74</v>
      </c>
      <c r="K198" s="12">
        <v>3</v>
      </c>
      <c r="L198" s="183"/>
      <c r="M198" s="35"/>
      <c r="N198" s="186"/>
      <c r="O198" s="158">
        <f t="shared" si="14"/>
        <v>0</v>
      </c>
      <c r="P198" s="34"/>
    </row>
    <row r="199" spans="1:16" ht="15" customHeight="1" x14ac:dyDescent="0.2">
      <c r="A199" s="33"/>
      <c r="B199" s="338"/>
      <c r="C199" s="8">
        <v>2307</v>
      </c>
      <c r="D199" s="8" t="s">
        <v>43</v>
      </c>
      <c r="E199" s="288" t="s">
        <v>8</v>
      </c>
      <c r="F199" s="8" t="s">
        <v>9</v>
      </c>
      <c r="G199" s="11">
        <v>20.3</v>
      </c>
      <c r="H199" s="11" t="s">
        <v>118</v>
      </c>
      <c r="I199" s="11">
        <v>2</v>
      </c>
      <c r="J199" s="11" t="s">
        <v>119</v>
      </c>
      <c r="K199" s="16">
        <v>7</v>
      </c>
      <c r="L199" s="183"/>
      <c r="M199" s="35"/>
      <c r="N199" s="168">
        <v>0</v>
      </c>
      <c r="O199" s="158">
        <f t="shared" si="14"/>
        <v>0</v>
      </c>
      <c r="P199" s="34"/>
    </row>
    <row r="200" spans="1:16" ht="15" customHeight="1" x14ac:dyDescent="0.2">
      <c r="A200" s="33"/>
      <c r="B200" s="338"/>
      <c r="C200" s="8">
        <v>2308</v>
      </c>
      <c r="D200" s="8" t="s">
        <v>43</v>
      </c>
      <c r="E200" s="8" t="s">
        <v>14</v>
      </c>
      <c r="F200" s="8" t="s">
        <v>16</v>
      </c>
      <c r="G200" s="11">
        <v>20.3</v>
      </c>
      <c r="H200" s="11" t="s">
        <v>118</v>
      </c>
      <c r="I200" s="11">
        <v>1</v>
      </c>
      <c r="J200" s="11" t="s">
        <v>119</v>
      </c>
      <c r="K200" s="12">
        <v>1</v>
      </c>
      <c r="L200" s="183"/>
      <c r="M200" s="35"/>
      <c r="N200" s="168">
        <v>0</v>
      </c>
      <c r="O200" s="158">
        <f t="shared" si="14"/>
        <v>0</v>
      </c>
      <c r="P200" s="34"/>
    </row>
    <row r="201" spans="1:16" ht="15" customHeight="1" x14ac:dyDescent="0.2">
      <c r="A201" s="33"/>
      <c r="B201" s="338"/>
      <c r="C201" s="8">
        <v>2309</v>
      </c>
      <c r="D201" s="8" t="s">
        <v>43</v>
      </c>
      <c r="E201" s="287" t="s">
        <v>8</v>
      </c>
      <c r="F201" s="8" t="s">
        <v>9</v>
      </c>
      <c r="G201" s="11">
        <v>20.3</v>
      </c>
      <c r="H201" s="11" t="s">
        <v>118</v>
      </c>
      <c r="I201" s="11">
        <v>1</v>
      </c>
      <c r="J201" s="11" t="s">
        <v>119</v>
      </c>
      <c r="K201" s="12">
        <v>7</v>
      </c>
      <c r="L201" s="183"/>
      <c r="M201" s="35"/>
      <c r="N201" s="168">
        <v>0</v>
      </c>
      <c r="O201" s="158">
        <f t="shared" si="14"/>
        <v>0</v>
      </c>
      <c r="P201" s="34"/>
    </row>
    <row r="202" spans="1:16" ht="15" customHeight="1" x14ac:dyDescent="0.2">
      <c r="A202" s="33"/>
      <c r="B202" s="338"/>
      <c r="C202" s="8">
        <v>2310</v>
      </c>
      <c r="D202" s="8" t="s">
        <v>43</v>
      </c>
      <c r="E202" s="288" t="s">
        <v>8</v>
      </c>
      <c r="F202" s="8" t="s">
        <v>9</v>
      </c>
      <c r="G202" s="11">
        <v>20.3</v>
      </c>
      <c r="H202" s="11" t="s">
        <v>118</v>
      </c>
      <c r="I202" s="11">
        <v>1</v>
      </c>
      <c r="J202" s="11" t="s">
        <v>119</v>
      </c>
      <c r="K202" s="16">
        <v>7</v>
      </c>
      <c r="L202" s="183"/>
      <c r="M202" s="35"/>
      <c r="N202" s="168">
        <v>0</v>
      </c>
      <c r="O202" s="158">
        <f t="shared" si="14"/>
        <v>0</v>
      </c>
      <c r="P202" s="34"/>
    </row>
    <row r="203" spans="1:16" ht="15" customHeight="1" x14ac:dyDescent="0.2">
      <c r="A203" s="33"/>
      <c r="B203" s="338"/>
      <c r="C203" s="8">
        <v>2311</v>
      </c>
      <c r="D203" s="8" t="s">
        <v>43</v>
      </c>
      <c r="E203" s="8" t="s">
        <v>13</v>
      </c>
      <c r="F203" s="8" t="s">
        <v>9</v>
      </c>
      <c r="G203" s="11">
        <v>12.3</v>
      </c>
      <c r="H203" s="11" t="s">
        <v>118</v>
      </c>
      <c r="I203" s="11">
        <v>1</v>
      </c>
      <c r="J203" s="11" t="s">
        <v>119</v>
      </c>
      <c r="K203" s="12">
        <v>6</v>
      </c>
      <c r="L203" s="183"/>
      <c r="M203" s="35"/>
      <c r="N203" s="168">
        <v>0</v>
      </c>
      <c r="O203" s="158">
        <f t="shared" si="14"/>
        <v>0</v>
      </c>
      <c r="P203" s="34"/>
    </row>
    <row r="204" spans="1:16" ht="15" customHeight="1" x14ac:dyDescent="0.2">
      <c r="A204" s="33"/>
      <c r="B204" s="338"/>
      <c r="C204" s="8" t="s">
        <v>45</v>
      </c>
      <c r="D204" s="8" t="s">
        <v>43</v>
      </c>
      <c r="E204" s="11" t="s">
        <v>8</v>
      </c>
      <c r="F204" s="8" t="s">
        <v>9</v>
      </c>
      <c r="G204" s="11">
        <v>16</v>
      </c>
      <c r="H204" s="11" t="s">
        <v>118</v>
      </c>
      <c r="I204" s="11">
        <v>1</v>
      </c>
      <c r="J204" s="20" t="s">
        <v>119</v>
      </c>
      <c r="K204" s="12">
        <v>7</v>
      </c>
      <c r="L204" s="183"/>
      <c r="M204" s="35"/>
      <c r="N204" s="168">
        <v>0</v>
      </c>
      <c r="O204" s="158">
        <f t="shared" si="14"/>
        <v>0</v>
      </c>
      <c r="P204" s="34"/>
    </row>
    <row r="205" spans="1:16" ht="15" customHeight="1" x14ac:dyDescent="0.2">
      <c r="A205" s="33"/>
      <c r="B205" s="338"/>
      <c r="C205" s="8">
        <v>2313</v>
      </c>
      <c r="D205" s="8" t="s">
        <v>43</v>
      </c>
      <c r="E205" s="25" t="s">
        <v>13</v>
      </c>
      <c r="F205" s="8" t="s">
        <v>24</v>
      </c>
      <c r="G205" s="11">
        <v>12.3</v>
      </c>
      <c r="H205" s="11" t="s">
        <v>118</v>
      </c>
      <c r="I205" s="11">
        <v>1</v>
      </c>
      <c r="J205" s="11" t="s">
        <v>119</v>
      </c>
      <c r="K205" s="12">
        <v>6</v>
      </c>
      <c r="L205" s="183"/>
      <c r="M205" s="35"/>
      <c r="N205" s="168">
        <v>0</v>
      </c>
      <c r="O205" s="158">
        <f t="shared" si="14"/>
        <v>0</v>
      </c>
      <c r="P205" s="34"/>
    </row>
    <row r="206" spans="1:16" ht="15" customHeight="1" x14ac:dyDescent="0.2">
      <c r="A206" s="33"/>
      <c r="B206" s="338"/>
      <c r="C206" s="8">
        <v>2315</v>
      </c>
      <c r="D206" s="8" t="s">
        <v>43</v>
      </c>
      <c r="E206" s="25" t="s">
        <v>8</v>
      </c>
      <c r="F206" s="8" t="s">
        <v>9</v>
      </c>
      <c r="G206" s="11">
        <v>20.3</v>
      </c>
      <c r="H206" s="11" t="s">
        <v>118</v>
      </c>
      <c r="I206" s="11">
        <v>1</v>
      </c>
      <c r="J206" s="20" t="s">
        <v>119</v>
      </c>
      <c r="K206" s="12">
        <v>7</v>
      </c>
      <c r="L206" s="183"/>
      <c r="M206" s="35"/>
      <c r="N206" s="168">
        <v>0</v>
      </c>
      <c r="O206" s="158">
        <f t="shared" si="14"/>
        <v>0</v>
      </c>
      <c r="P206" s="34"/>
    </row>
    <row r="207" spans="1:16" ht="15" customHeight="1" x14ac:dyDescent="0.2">
      <c r="A207" s="33"/>
      <c r="B207" s="338"/>
      <c r="C207" s="8" t="s">
        <v>159</v>
      </c>
      <c r="D207" s="8" t="s">
        <v>43</v>
      </c>
      <c r="E207" s="25" t="s">
        <v>13</v>
      </c>
      <c r="F207" s="8" t="s">
        <v>24</v>
      </c>
      <c r="G207" s="11">
        <v>9</v>
      </c>
      <c r="H207" s="11" t="s">
        <v>118</v>
      </c>
      <c r="I207" s="11">
        <v>1</v>
      </c>
      <c r="J207" s="11" t="s">
        <v>119</v>
      </c>
      <c r="K207" s="12">
        <v>6</v>
      </c>
      <c r="L207" s="183"/>
      <c r="M207" s="35"/>
      <c r="N207" s="168">
        <v>0</v>
      </c>
      <c r="O207" s="158">
        <f t="shared" si="14"/>
        <v>0</v>
      </c>
      <c r="P207" s="34" t="s">
        <v>158</v>
      </c>
    </row>
    <row r="208" spans="1:16" ht="15" customHeight="1" x14ac:dyDescent="0.2">
      <c r="A208" s="33"/>
      <c r="B208" s="338"/>
      <c r="C208" s="8" t="s">
        <v>160</v>
      </c>
      <c r="D208" s="8" t="s">
        <v>43</v>
      </c>
      <c r="E208" s="25" t="s">
        <v>8</v>
      </c>
      <c r="F208" s="8" t="s">
        <v>9</v>
      </c>
      <c r="G208" s="11">
        <v>11.3</v>
      </c>
      <c r="H208" s="11" t="s">
        <v>118</v>
      </c>
      <c r="I208" s="11">
        <v>1</v>
      </c>
      <c r="J208" s="20" t="s">
        <v>119</v>
      </c>
      <c r="K208" s="12">
        <v>7</v>
      </c>
      <c r="L208" s="183"/>
      <c r="M208" s="35"/>
      <c r="N208" s="168">
        <v>0</v>
      </c>
      <c r="O208" s="158">
        <f t="shared" si="14"/>
        <v>0</v>
      </c>
      <c r="P208" s="34"/>
    </row>
    <row r="209" spans="1:16" ht="15" customHeight="1" x14ac:dyDescent="0.2">
      <c r="A209" s="33"/>
      <c r="B209" s="338"/>
      <c r="C209" s="8">
        <v>2317</v>
      </c>
      <c r="D209" s="8" t="s">
        <v>43</v>
      </c>
      <c r="E209" s="25" t="s">
        <v>8</v>
      </c>
      <c r="F209" s="8" t="s">
        <v>9</v>
      </c>
      <c r="G209" s="11">
        <v>20.3</v>
      </c>
      <c r="H209" s="11" t="s">
        <v>118</v>
      </c>
      <c r="I209" s="11">
        <v>1</v>
      </c>
      <c r="J209" s="20" t="s">
        <v>119</v>
      </c>
      <c r="K209" s="12">
        <v>7</v>
      </c>
      <c r="L209" s="183"/>
      <c r="M209" s="35"/>
      <c r="N209" s="168">
        <v>0</v>
      </c>
      <c r="O209" s="158">
        <f t="shared" si="14"/>
        <v>0</v>
      </c>
      <c r="P209" s="34"/>
    </row>
    <row r="210" spans="1:16" ht="15" customHeight="1" x14ac:dyDescent="0.2">
      <c r="A210" s="33"/>
      <c r="B210" s="338"/>
      <c r="C210" s="8">
        <v>2318</v>
      </c>
      <c r="D210" s="8" t="s">
        <v>43</v>
      </c>
      <c r="E210" s="25" t="s">
        <v>8</v>
      </c>
      <c r="F210" s="8" t="s">
        <v>9</v>
      </c>
      <c r="G210" s="11">
        <v>20.3</v>
      </c>
      <c r="H210" s="11" t="s">
        <v>118</v>
      </c>
      <c r="I210" s="11">
        <v>1</v>
      </c>
      <c r="J210" s="11" t="s">
        <v>119</v>
      </c>
      <c r="K210" s="12">
        <v>7</v>
      </c>
      <c r="L210" s="183"/>
      <c r="M210" s="35"/>
      <c r="N210" s="168">
        <v>0</v>
      </c>
      <c r="O210" s="158">
        <f t="shared" si="14"/>
        <v>0</v>
      </c>
      <c r="P210" s="34" t="s">
        <v>158</v>
      </c>
    </row>
    <row r="211" spans="1:16" ht="15" customHeight="1" x14ac:dyDescent="0.2">
      <c r="A211" s="33"/>
      <c r="B211" s="338"/>
      <c r="C211" s="8">
        <v>2319</v>
      </c>
      <c r="D211" s="8" t="s">
        <v>43</v>
      </c>
      <c r="E211" s="25" t="s">
        <v>8</v>
      </c>
      <c r="F211" s="8" t="s">
        <v>16</v>
      </c>
      <c r="G211" s="11">
        <v>15.8</v>
      </c>
      <c r="H211" s="11" t="s">
        <v>118</v>
      </c>
      <c r="I211" s="11">
        <v>1</v>
      </c>
      <c r="J211" s="20" t="s">
        <v>119</v>
      </c>
      <c r="K211" s="12">
        <v>7</v>
      </c>
      <c r="L211" s="183"/>
      <c r="M211" s="35"/>
      <c r="N211" s="168">
        <v>0</v>
      </c>
      <c r="O211" s="158">
        <f t="shared" si="14"/>
        <v>0</v>
      </c>
      <c r="P211" s="34"/>
    </row>
    <row r="212" spans="1:16" ht="15" customHeight="1" x14ac:dyDescent="0.2">
      <c r="A212" s="33"/>
      <c r="B212" s="338"/>
      <c r="C212" s="8">
        <v>2320</v>
      </c>
      <c r="D212" s="8" t="s">
        <v>43</v>
      </c>
      <c r="E212" s="25" t="s">
        <v>8</v>
      </c>
      <c r="F212" s="8" t="s">
        <v>9</v>
      </c>
      <c r="G212" s="11">
        <v>9</v>
      </c>
      <c r="H212" s="11" t="s">
        <v>118</v>
      </c>
      <c r="I212" s="11" t="s">
        <v>118</v>
      </c>
      <c r="J212" s="11" t="s">
        <v>119</v>
      </c>
      <c r="K212" s="12">
        <v>7</v>
      </c>
      <c r="L212" s="183"/>
      <c r="M212" s="35"/>
      <c r="N212" s="168">
        <v>0</v>
      </c>
      <c r="O212" s="158">
        <f t="shared" si="14"/>
        <v>0</v>
      </c>
      <c r="P212" s="34"/>
    </row>
    <row r="213" spans="1:16" ht="15" customHeight="1" x14ac:dyDescent="0.2">
      <c r="A213" s="33"/>
      <c r="B213" s="338"/>
      <c r="C213" s="8">
        <v>2321</v>
      </c>
      <c r="D213" s="8" t="s">
        <v>43</v>
      </c>
      <c r="E213" s="8" t="s">
        <v>8</v>
      </c>
      <c r="F213" s="8" t="s">
        <v>9</v>
      </c>
      <c r="G213" s="11">
        <v>15.8</v>
      </c>
      <c r="H213" s="11" t="s">
        <v>118</v>
      </c>
      <c r="I213" s="11">
        <v>1</v>
      </c>
      <c r="J213" s="11" t="s">
        <v>119</v>
      </c>
      <c r="K213" s="12">
        <v>7</v>
      </c>
      <c r="L213" s="183"/>
      <c r="M213" s="35"/>
      <c r="N213" s="168">
        <v>0</v>
      </c>
      <c r="O213" s="158">
        <f t="shared" si="14"/>
        <v>0</v>
      </c>
      <c r="P213" s="34" t="s">
        <v>158</v>
      </c>
    </row>
    <row r="214" spans="1:16" ht="15" customHeight="1" x14ac:dyDescent="0.2">
      <c r="A214" s="33"/>
      <c r="B214" s="338"/>
      <c r="C214" s="8">
        <v>2322</v>
      </c>
      <c r="D214" s="8" t="s">
        <v>43</v>
      </c>
      <c r="E214" s="8" t="s">
        <v>8</v>
      </c>
      <c r="F214" s="8" t="s">
        <v>9</v>
      </c>
      <c r="G214" s="11">
        <v>20.3</v>
      </c>
      <c r="H214" s="11" t="s">
        <v>118</v>
      </c>
      <c r="I214" s="11">
        <v>1</v>
      </c>
      <c r="J214" s="11" t="s">
        <v>119</v>
      </c>
      <c r="K214" s="12">
        <v>7</v>
      </c>
      <c r="L214" s="183"/>
      <c r="M214" s="35"/>
      <c r="N214" s="168">
        <v>0</v>
      </c>
      <c r="O214" s="158">
        <f t="shared" si="14"/>
        <v>0</v>
      </c>
      <c r="P214" s="34"/>
    </row>
    <row r="215" spans="1:16" ht="15" customHeight="1" x14ac:dyDescent="0.2">
      <c r="A215" s="33"/>
      <c r="B215" s="338"/>
      <c r="C215" s="8">
        <v>2323</v>
      </c>
      <c r="D215" s="8" t="s">
        <v>43</v>
      </c>
      <c r="E215" s="8" t="s">
        <v>31</v>
      </c>
      <c r="F215" s="8" t="s">
        <v>9</v>
      </c>
      <c r="G215" s="11">
        <v>20.3</v>
      </c>
      <c r="H215" s="11" t="s">
        <v>118</v>
      </c>
      <c r="I215" s="11">
        <v>1</v>
      </c>
      <c r="J215" s="11" t="s">
        <v>119</v>
      </c>
      <c r="K215" s="12">
        <v>7</v>
      </c>
      <c r="L215" s="183"/>
      <c r="M215" s="35"/>
      <c r="N215" s="168">
        <v>0</v>
      </c>
      <c r="O215" s="158">
        <f t="shared" si="14"/>
        <v>0</v>
      </c>
      <c r="P215" s="34"/>
    </row>
    <row r="216" spans="1:16" ht="15" customHeight="1" x14ac:dyDescent="0.2">
      <c r="A216" s="33"/>
      <c r="B216" s="338"/>
      <c r="C216" s="8">
        <v>2324</v>
      </c>
      <c r="D216" s="8" t="s">
        <v>43</v>
      </c>
      <c r="E216" s="287" t="s">
        <v>13</v>
      </c>
      <c r="F216" s="8" t="s">
        <v>9</v>
      </c>
      <c r="G216" s="11">
        <v>20.3</v>
      </c>
      <c r="H216" s="11" t="s">
        <v>118</v>
      </c>
      <c r="I216" s="11">
        <v>1</v>
      </c>
      <c r="J216" s="287" t="s">
        <v>119</v>
      </c>
      <c r="K216" s="224">
        <v>6</v>
      </c>
      <c r="L216" s="183"/>
      <c r="M216" s="35"/>
      <c r="N216" s="168">
        <v>0</v>
      </c>
      <c r="O216" s="158">
        <f t="shared" si="14"/>
        <v>0</v>
      </c>
      <c r="P216" s="34"/>
    </row>
    <row r="217" spans="1:16" ht="15" customHeight="1" x14ac:dyDescent="0.2">
      <c r="A217" s="33"/>
      <c r="B217" s="338"/>
      <c r="C217" s="8">
        <v>2325</v>
      </c>
      <c r="D217" s="8" t="s">
        <v>43</v>
      </c>
      <c r="E217" s="288" t="s">
        <v>13</v>
      </c>
      <c r="F217" s="8" t="s">
        <v>24</v>
      </c>
      <c r="G217" s="11">
        <v>20.3</v>
      </c>
      <c r="H217" s="11" t="s">
        <v>118</v>
      </c>
      <c r="I217" s="11">
        <v>1</v>
      </c>
      <c r="J217" s="288"/>
      <c r="K217" s="225"/>
      <c r="L217" s="183"/>
      <c r="M217" s="35"/>
      <c r="N217" s="168">
        <v>0</v>
      </c>
      <c r="O217" s="158">
        <f t="shared" si="14"/>
        <v>0</v>
      </c>
      <c r="P217" s="34"/>
    </row>
    <row r="218" spans="1:16" ht="15" customHeight="1" x14ac:dyDescent="0.2">
      <c r="A218" s="33"/>
      <c r="B218" s="338"/>
      <c r="C218" s="8">
        <v>2326</v>
      </c>
      <c r="D218" s="8" t="s">
        <v>43</v>
      </c>
      <c r="E218" s="288" t="s">
        <v>13</v>
      </c>
      <c r="F218" s="8" t="s">
        <v>24</v>
      </c>
      <c r="G218" s="11">
        <v>24.9</v>
      </c>
      <c r="H218" s="11" t="s">
        <v>118</v>
      </c>
      <c r="I218" s="11">
        <v>1</v>
      </c>
      <c r="J218" s="288"/>
      <c r="K218" s="225"/>
      <c r="L218" s="183"/>
      <c r="M218" s="35"/>
      <c r="N218" s="168">
        <v>0</v>
      </c>
      <c r="O218" s="158">
        <f t="shared" si="14"/>
        <v>0</v>
      </c>
      <c r="P218" s="34"/>
    </row>
    <row r="219" spans="1:16" ht="15" customHeight="1" x14ac:dyDescent="0.2">
      <c r="A219" s="33"/>
      <c r="B219" s="338"/>
      <c r="C219" s="295">
        <v>23</v>
      </c>
      <c r="D219" s="295" t="s">
        <v>34</v>
      </c>
      <c r="E219" s="45" t="s">
        <v>102</v>
      </c>
      <c r="F219" s="395" t="s">
        <v>16</v>
      </c>
      <c r="G219" s="287">
        <v>16.5</v>
      </c>
      <c r="H219" s="287" t="s">
        <v>118</v>
      </c>
      <c r="I219" s="287">
        <v>1</v>
      </c>
      <c r="J219" s="287" t="s">
        <v>119</v>
      </c>
      <c r="K219" s="224">
        <v>1</v>
      </c>
      <c r="L219" s="222"/>
      <c r="M219" s="35"/>
      <c r="N219" s="285">
        <v>0</v>
      </c>
      <c r="O219" s="283">
        <f>IF(J219="ano",L219*9+N219*3,L219*12)</f>
        <v>0</v>
      </c>
      <c r="P219" s="34"/>
    </row>
    <row r="220" spans="1:16" ht="15" customHeight="1" x14ac:dyDescent="0.2">
      <c r="A220" s="33"/>
      <c r="B220" s="338"/>
      <c r="C220" s="290"/>
      <c r="D220" s="290"/>
      <c r="E220" s="45" t="s">
        <v>99</v>
      </c>
      <c r="F220" s="226"/>
      <c r="G220" s="226"/>
      <c r="H220" s="226"/>
      <c r="I220" s="226"/>
      <c r="J220" s="226"/>
      <c r="K220" s="226"/>
      <c r="L220" s="223"/>
      <c r="M220" s="35"/>
      <c r="N220" s="286"/>
      <c r="O220" s="371">
        <f t="shared" si="13"/>
        <v>0</v>
      </c>
      <c r="P220" s="34"/>
    </row>
    <row r="221" spans="1:16" ht="15" customHeight="1" x14ac:dyDescent="0.2">
      <c r="A221" s="33"/>
      <c r="B221" s="338"/>
      <c r="C221" s="291"/>
      <c r="D221" s="291"/>
      <c r="E221" s="45" t="s">
        <v>106</v>
      </c>
      <c r="F221" s="226"/>
      <c r="G221" s="226"/>
      <c r="H221" s="226"/>
      <c r="I221" s="226"/>
      <c r="J221" s="226"/>
      <c r="K221" s="226"/>
      <c r="L221" s="223"/>
      <c r="M221" s="35"/>
      <c r="N221" s="286"/>
      <c r="O221" s="371">
        <f t="shared" si="13"/>
        <v>0</v>
      </c>
      <c r="P221" s="34"/>
    </row>
    <row r="222" spans="1:16" ht="15" customHeight="1" x14ac:dyDescent="0.2">
      <c r="A222" s="33"/>
      <c r="B222" s="338"/>
      <c r="C222" s="8" t="s">
        <v>144</v>
      </c>
      <c r="D222" s="8" t="s">
        <v>43</v>
      </c>
      <c r="E222" s="8" t="s">
        <v>22</v>
      </c>
      <c r="F222" s="8" t="s">
        <v>16</v>
      </c>
      <c r="G222" s="11">
        <v>266</v>
      </c>
      <c r="H222" s="11">
        <v>250</v>
      </c>
      <c r="I222" s="11" t="s">
        <v>118</v>
      </c>
      <c r="J222" s="11" t="s">
        <v>119</v>
      </c>
      <c r="K222" s="12">
        <v>2</v>
      </c>
      <c r="L222" s="183"/>
      <c r="M222" s="35"/>
      <c r="N222" s="168">
        <v>0</v>
      </c>
      <c r="O222" s="14">
        <f>IF(J222="ano",L222*9+N222*3,L222*12)</f>
        <v>0</v>
      </c>
      <c r="P222" s="34"/>
    </row>
    <row r="223" spans="1:16" ht="15" customHeight="1" x14ac:dyDescent="0.2">
      <c r="A223" s="33"/>
      <c r="B223" s="338"/>
      <c r="C223" s="8">
        <v>2333</v>
      </c>
      <c r="D223" s="8" t="s">
        <v>43</v>
      </c>
      <c r="E223" s="8" t="s">
        <v>21</v>
      </c>
      <c r="F223" s="8" t="s">
        <v>16</v>
      </c>
      <c r="G223" s="11">
        <v>23.2</v>
      </c>
      <c r="H223" s="11" t="s">
        <v>118</v>
      </c>
      <c r="I223" s="11" t="s">
        <v>118</v>
      </c>
      <c r="J223" s="11" t="s">
        <v>119</v>
      </c>
      <c r="K223" s="12">
        <v>2</v>
      </c>
      <c r="L223" s="183"/>
      <c r="M223" s="35"/>
      <c r="N223" s="168">
        <v>0</v>
      </c>
      <c r="O223" s="14">
        <f>IF(J223="ano",L223*9+N223*3,L223*12)</f>
        <v>0</v>
      </c>
      <c r="P223" s="34"/>
    </row>
    <row r="224" spans="1:16" ht="15" customHeight="1" x14ac:dyDescent="0.2">
      <c r="A224" s="33"/>
      <c r="B224" s="338"/>
      <c r="C224" s="295">
        <v>23</v>
      </c>
      <c r="D224" s="295" t="s">
        <v>34</v>
      </c>
      <c r="E224" s="23" t="s">
        <v>108</v>
      </c>
      <c r="F224" s="395" t="s">
        <v>16</v>
      </c>
      <c r="G224" s="287">
        <v>16.5</v>
      </c>
      <c r="H224" s="287" t="s">
        <v>118</v>
      </c>
      <c r="I224" s="287">
        <v>1</v>
      </c>
      <c r="J224" s="287" t="s">
        <v>119</v>
      </c>
      <c r="K224" s="224">
        <v>1</v>
      </c>
      <c r="L224" s="222"/>
      <c r="M224" s="35"/>
      <c r="N224" s="285">
        <v>0</v>
      </c>
      <c r="O224" s="283">
        <f>IF(J224="ano",L224*9+N224*3,L224*12)</f>
        <v>0</v>
      </c>
      <c r="P224" s="34"/>
    </row>
    <row r="225" spans="1:16" ht="15" customHeight="1" x14ac:dyDescent="0.2">
      <c r="A225" s="33"/>
      <c r="B225" s="338"/>
      <c r="C225" s="290"/>
      <c r="D225" s="290"/>
      <c r="E225" s="23" t="s">
        <v>99</v>
      </c>
      <c r="F225" s="226"/>
      <c r="G225" s="226"/>
      <c r="H225" s="226"/>
      <c r="I225" s="226"/>
      <c r="J225" s="226"/>
      <c r="K225" s="226"/>
      <c r="L225" s="223"/>
      <c r="M225" s="35"/>
      <c r="N225" s="286"/>
      <c r="O225" s="371">
        <f t="shared" si="13"/>
        <v>0</v>
      </c>
      <c r="P225" s="34"/>
    </row>
    <row r="226" spans="1:16" ht="15" customHeight="1" x14ac:dyDescent="0.2">
      <c r="A226" s="33"/>
      <c r="B226" s="338"/>
      <c r="C226" s="291"/>
      <c r="D226" s="291"/>
      <c r="E226" s="23" t="s">
        <v>125</v>
      </c>
      <c r="F226" s="226"/>
      <c r="G226" s="226"/>
      <c r="H226" s="226"/>
      <c r="I226" s="226"/>
      <c r="J226" s="226"/>
      <c r="K226" s="226"/>
      <c r="L226" s="223"/>
      <c r="M226" s="35"/>
      <c r="N226" s="286"/>
      <c r="O226" s="371">
        <f t="shared" si="13"/>
        <v>0</v>
      </c>
      <c r="P226" s="34"/>
    </row>
    <row r="227" spans="1:16" ht="15" customHeight="1" x14ac:dyDescent="0.2">
      <c r="A227" s="33"/>
      <c r="B227" s="338"/>
      <c r="C227" s="8">
        <v>2340</v>
      </c>
      <c r="D227" s="8" t="s">
        <v>46</v>
      </c>
      <c r="E227" s="287" t="s">
        <v>13</v>
      </c>
      <c r="F227" s="8" t="s">
        <v>24</v>
      </c>
      <c r="G227" s="11">
        <v>24.9</v>
      </c>
      <c r="H227" s="11" t="s">
        <v>118</v>
      </c>
      <c r="I227" s="11">
        <v>1</v>
      </c>
      <c r="J227" s="287" t="s">
        <v>119</v>
      </c>
      <c r="K227" s="224">
        <v>6</v>
      </c>
      <c r="L227" s="183"/>
      <c r="M227" s="35"/>
      <c r="N227" s="168">
        <v>0</v>
      </c>
      <c r="O227" s="14">
        <f>IF(J227="ano",L227*9+N227*3,L227*12)</f>
        <v>0</v>
      </c>
      <c r="P227" s="34"/>
    </row>
    <row r="228" spans="1:16" ht="15" customHeight="1" x14ac:dyDescent="0.2">
      <c r="A228" s="33"/>
      <c r="B228" s="338"/>
      <c r="C228" s="8">
        <v>2341</v>
      </c>
      <c r="D228" s="8" t="s">
        <v>46</v>
      </c>
      <c r="E228" s="288" t="s">
        <v>13</v>
      </c>
      <c r="F228" s="8" t="s">
        <v>24</v>
      </c>
      <c r="G228" s="11">
        <v>20.3</v>
      </c>
      <c r="H228" s="11" t="s">
        <v>118</v>
      </c>
      <c r="I228" s="11">
        <v>1</v>
      </c>
      <c r="J228" s="288"/>
      <c r="K228" s="225"/>
      <c r="L228" s="183"/>
      <c r="M228" s="35"/>
      <c r="N228" s="168">
        <v>0</v>
      </c>
      <c r="O228" s="158">
        <f t="shared" ref="O228:O250" si="15">IF(J228="ano",L228*9+N228*3,L228*12)</f>
        <v>0</v>
      </c>
      <c r="P228" s="34"/>
    </row>
    <row r="229" spans="1:16" ht="15" customHeight="1" x14ac:dyDescent="0.2">
      <c r="A229" s="33"/>
      <c r="B229" s="338"/>
      <c r="C229" s="8">
        <v>2342</v>
      </c>
      <c r="D229" s="8" t="s">
        <v>46</v>
      </c>
      <c r="E229" s="287" t="s">
        <v>31</v>
      </c>
      <c r="F229" s="8" t="s">
        <v>9</v>
      </c>
      <c r="G229" s="11">
        <v>20.3</v>
      </c>
      <c r="H229" s="11" t="s">
        <v>118</v>
      </c>
      <c r="I229" s="11">
        <v>1</v>
      </c>
      <c r="J229" s="287" t="s">
        <v>119</v>
      </c>
      <c r="K229" s="224">
        <v>7</v>
      </c>
      <c r="L229" s="183"/>
      <c r="M229" s="35"/>
      <c r="N229" s="168">
        <v>0</v>
      </c>
      <c r="O229" s="158">
        <f t="shared" si="15"/>
        <v>0</v>
      </c>
      <c r="P229" s="34"/>
    </row>
    <row r="230" spans="1:16" ht="15" customHeight="1" x14ac:dyDescent="0.2">
      <c r="A230" s="33"/>
      <c r="B230" s="338"/>
      <c r="C230" s="8">
        <v>2343</v>
      </c>
      <c r="D230" s="8" t="s">
        <v>46</v>
      </c>
      <c r="E230" s="288" t="s">
        <v>31</v>
      </c>
      <c r="F230" s="8" t="s">
        <v>9</v>
      </c>
      <c r="G230" s="11">
        <v>20.3</v>
      </c>
      <c r="H230" s="11" t="s">
        <v>118</v>
      </c>
      <c r="I230" s="11">
        <v>1</v>
      </c>
      <c r="J230" s="288"/>
      <c r="K230" s="225"/>
      <c r="L230" s="183"/>
      <c r="M230" s="35"/>
      <c r="N230" s="168">
        <v>0</v>
      </c>
      <c r="O230" s="158">
        <f t="shared" si="15"/>
        <v>0</v>
      </c>
      <c r="P230" s="34"/>
    </row>
    <row r="231" spans="1:16" ht="15" customHeight="1" x14ac:dyDescent="0.2">
      <c r="A231" s="33"/>
      <c r="B231" s="338"/>
      <c r="C231" s="8" t="s">
        <v>145</v>
      </c>
      <c r="D231" s="8" t="s">
        <v>46</v>
      </c>
      <c r="E231" s="288" t="s">
        <v>31</v>
      </c>
      <c r="F231" s="8" t="s">
        <v>9</v>
      </c>
      <c r="G231" s="11">
        <v>20.3</v>
      </c>
      <c r="H231" s="11" t="s">
        <v>118</v>
      </c>
      <c r="I231" s="11">
        <v>1</v>
      </c>
      <c r="J231" s="288"/>
      <c r="K231" s="225"/>
      <c r="L231" s="183"/>
      <c r="M231" s="35"/>
      <c r="N231" s="168">
        <v>0</v>
      </c>
      <c r="O231" s="158">
        <f t="shared" si="15"/>
        <v>0</v>
      </c>
      <c r="P231" s="34"/>
    </row>
    <row r="232" spans="1:16" ht="15" customHeight="1" x14ac:dyDescent="0.2">
      <c r="A232" s="33"/>
      <c r="B232" s="338"/>
      <c r="C232" s="8" t="s">
        <v>146</v>
      </c>
      <c r="D232" s="8" t="s">
        <v>46</v>
      </c>
      <c r="E232" s="288" t="s">
        <v>8</v>
      </c>
      <c r="F232" s="8" t="s">
        <v>9</v>
      </c>
      <c r="G232" s="11">
        <v>20.3</v>
      </c>
      <c r="H232" s="11" t="s">
        <v>118</v>
      </c>
      <c r="I232" s="11">
        <v>1</v>
      </c>
      <c r="J232" s="288"/>
      <c r="K232" s="225"/>
      <c r="L232" s="183"/>
      <c r="M232" s="35"/>
      <c r="N232" s="168">
        <v>0</v>
      </c>
      <c r="O232" s="158">
        <f t="shared" si="15"/>
        <v>0</v>
      </c>
      <c r="P232" s="34"/>
    </row>
    <row r="233" spans="1:16" ht="15" customHeight="1" x14ac:dyDescent="0.2">
      <c r="A233" s="33"/>
      <c r="B233" s="338"/>
      <c r="C233" s="8">
        <v>2344</v>
      </c>
      <c r="D233" s="8" t="s">
        <v>46</v>
      </c>
      <c r="E233" s="288" t="s">
        <v>8</v>
      </c>
      <c r="F233" s="8" t="s">
        <v>9</v>
      </c>
      <c r="G233" s="11">
        <v>20.3</v>
      </c>
      <c r="H233" s="11" t="s">
        <v>118</v>
      </c>
      <c r="I233" s="11">
        <v>1</v>
      </c>
      <c r="J233" s="288"/>
      <c r="K233" s="225"/>
      <c r="L233" s="183"/>
      <c r="M233" s="35"/>
      <c r="N233" s="168">
        <v>0</v>
      </c>
      <c r="O233" s="158">
        <f t="shared" si="15"/>
        <v>0</v>
      </c>
      <c r="P233" s="34"/>
    </row>
    <row r="234" spans="1:16" ht="15" customHeight="1" x14ac:dyDescent="0.2">
      <c r="A234" s="33"/>
      <c r="B234" s="338"/>
      <c r="C234" s="8">
        <v>2345</v>
      </c>
      <c r="D234" s="8" t="s">
        <v>46</v>
      </c>
      <c r="E234" s="288" t="s">
        <v>8</v>
      </c>
      <c r="F234" s="8" t="s">
        <v>9</v>
      </c>
      <c r="G234" s="11">
        <v>20.3</v>
      </c>
      <c r="H234" s="11" t="s">
        <v>118</v>
      </c>
      <c r="I234" s="11">
        <v>1</v>
      </c>
      <c r="J234" s="288"/>
      <c r="K234" s="225"/>
      <c r="L234" s="183"/>
      <c r="M234" s="35"/>
      <c r="N234" s="168">
        <v>0</v>
      </c>
      <c r="O234" s="158">
        <f t="shared" si="15"/>
        <v>0</v>
      </c>
      <c r="P234" s="34"/>
    </row>
    <row r="235" spans="1:16" ht="15" customHeight="1" x14ac:dyDescent="0.2">
      <c r="A235" s="33"/>
      <c r="B235" s="338"/>
      <c r="C235" s="8">
        <v>2346</v>
      </c>
      <c r="D235" s="8" t="s">
        <v>46</v>
      </c>
      <c r="E235" s="8" t="s">
        <v>14</v>
      </c>
      <c r="F235" s="8" t="s">
        <v>16</v>
      </c>
      <c r="G235" s="11">
        <v>11.3</v>
      </c>
      <c r="H235" s="11" t="s">
        <v>118</v>
      </c>
      <c r="I235" s="11">
        <v>1</v>
      </c>
      <c r="J235" s="11" t="s">
        <v>119</v>
      </c>
      <c r="K235" s="12">
        <v>1</v>
      </c>
      <c r="L235" s="183"/>
      <c r="M235" s="35"/>
      <c r="N235" s="168">
        <v>0</v>
      </c>
      <c r="O235" s="158">
        <f t="shared" si="15"/>
        <v>0</v>
      </c>
      <c r="P235" s="34"/>
    </row>
    <row r="236" spans="1:16" ht="15" customHeight="1" x14ac:dyDescent="0.2">
      <c r="A236" s="33"/>
      <c r="B236" s="338"/>
      <c r="C236" s="8">
        <v>2347</v>
      </c>
      <c r="D236" s="8" t="s">
        <v>46</v>
      </c>
      <c r="E236" s="287" t="s">
        <v>13</v>
      </c>
      <c r="F236" s="8" t="s">
        <v>9</v>
      </c>
      <c r="G236" s="11">
        <v>9</v>
      </c>
      <c r="H236" s="11" t="s">
        <v>118</v>
      </c>
      <c r="I236" s="11">
        <v>1</v>
      </c>
      <c r="J236" s="287" t="s">
        <v>119</v>
      </c>
      <c r="K236" s="224">
        <v>6</v>
      </c>
      <c r="L236" s="183"/>
      <c r="M236" s="35"/>
      <c r="N236" s="168">
        <v>0</v>
      </c>
      <c r="O236" s="158">
        <f t="shared" si="15"/>
        <v>0</v>
      </c>
      <c r="P236" s="34"/>
    </row>
    <row r="237" spans="1:16" ht="15" customHeight="1" x14ac:dyDescent="0.2">
      <c r="A237" s="33"/>
      <c r="B237" s="338"/>
      <c r="C237" s="8">
        <v>2349</v>
      </c>
      <c r="D237" s="8" t="s">
        <v>46</v>
      </c>
      <c r="E237" s="288" t="s">
        <v>13</v>
      </c>
      <c r="F237" s="8" t="s">
        <v>9</v>
      </c>
      <c r="G237" s="11">
        <v>11.3</v>
      </c>
      <c r="H237" s="11" t="s">
        <v>118</v>
      </c>
      <c r="I237" s="11">
        <v>1</v>
      </c>
      <c r="J237" s="288"/>
      <c r="K237" s="225"/>
      <c r="L237" s="183"/>
      <c r="M237" s="35"/>
      <c r="N237" s="168">
        <v>0</v>
      </c>
      <c r="O237" s="158">
        <f t="shared" si="15"/>
        <v>0</v>
      </c>
      <c r="P237" s="34"/>
    </row>
    <row r="238" spans="1:16" ht="15" customHeight="1" x14ac:dyDescent="0.2">
      <c r="A238" s="33"/>
      <c r="B238" s="338"/>
      <c r="C238" s="8">
        <v>2350</v>
      </c>
      <c r="D238" s="8" t="s">
        <v>46</v>
      </c>
      <c r="E238" s="288" t="s">
        <v>13</v>
      </c>
      <c r="F238" s="8" t="s">
        <v>9</v>
      </c>
      <c r="G238" s="11">
        <v>9</v>
      </c>
      <c r="H238" s="11" t="s">
        <v>118</v>
      </c>
      <c r="I238" s="11">
        <v>1</v>
      </c>
      <c r="J238" s="288"/>
      <c r="K238" s="225"/>
      <c r="L238" s="183"/>
      <c r="M238" s="35"/>
      <c r="N238" s="168">
        <v>0</v>
      </c>
      <c r="O238" s="158">
        <f t="shared" si="15"/>
        <v>0</v>
      </c>
      <c r="P238" s="34"/>
    </row>
    <row r="239" spans="1:16" ht="15" customHeight="1" x14ac:dyDescent="0.2">
      <c r="A239" s="33"/>
      <c r="B239" s="338"/>
      <c r="C239" s="8">
        <v>2352</v>
      </c>
      <c r="D239" s="8" t="s">
        <v>46</v>
      </c>
      <c r="E239" s="8" t="s">
        <v>11</v>
      </c>
      <c r="F239" s="8" t="s">
        <v>9</v>
      </c>
      <c r="G239" s="11">
        <v>20.3</v>
      </c>
      <c r="H239" s="11" t="s">
        <v>118</v>
      </c>
      <c r="I239" s="11">
        <v>1</v>
      </c>
      <c r="J239" s="11" t="s">
        <v>119</v>
      </c>
      <c r="K239" s="12">
        <v>6</v>
      </c>
      <c r="L239" s="183"/>
      <c r="M239" s="35"/>
      <c r="N239" s="168">
        <v>0</v>
      </c>
      <c r="O239" s="158">
        <f t="shared" si="15"/>
        <v>0</v>
      </c>
      <c r="P239" s="34"/>
    </row>
    <row r="240" spans="1:16" ht="15" customHeight="1" x14ac:dyDescent="0.2">
      <c r="A240" s="33"/>
      <c r="B240" s="338"/>
      <c r="C240" s="8">
        <v>2353</v>
      </c>
      <c r="D240" s="8" t="s">
        <v>43</v>
      </c>
      <c r="E240" s="287" t="s">
        <v>13</v>
      </c>
      <c r="F240" s="8" t="s">
        <v>9</v>
      </c>
      <c r="G240" s="11">
        <v>20.3</v>
      </c>
      <c r="H240" s="11" t="s">
        <v>118</v>
      </c>
      <c r="I240" s="11">
        <v>1</v>
      </c>
      <c r="J240" s="287" t="s">
        <v>119</v>
      </c>
      <c r="K240" s="224">
        <v>6</v>
      </c>
      <c r="L240" s="183"/>
      <c r="M240" s="35"/>
      <c r="N240" s="168">
        <v>0</v>
      </c>
      <c r="O240" s="158">
        <f t="shared" si="15"/>
        <v>0</v>
      </c>
      <c r="P240" s="34"/>
    </row>
    <row r="241" spans="1:16" ht="15" customHeight="1" x14ac:dyDescent="0.2">
      <c r="A241" s="33"/>
      <c r="B241" s="338"/>
      <c r="C241" s="8">
        <v>2354</v>
      </c>
      <c r="D241" s="8" t="s">
        <v>43</v>
      </c>
      <c r="E241" s="288" t="s">
        <v>13</v>
      </c>
      <c r="F241" s="8" t="s">
        <v>9</v>
      </c>
      <c r="G241" s="11">
        <v>20.3</v>
      </c>
      <c r="H241" s="11" t="s">
        <v>118</v>
      </c>
      <c r="I241" s="11">
        <v>1</v>
      </c>
      <c r="J241" s="288"/>
      <c r="K241" s="225"/>
      <c r="L241" s="183"/>
      <c r="M241" s="35"/>
      <c r="N241" s="168">
        <v>0</v>
      </c>
      <c r="O241" s="158">
        <f t="shared" si="15"/>
        <v>0</v>
      </c>
      <c r="P241" s="34"/>
    </row>
    <row r="242" spans="1:16" ht="15" customHeight="1" x14ac:dyDescent="0.2">
      <c r="A242" s="33"/>
      <c r="B242" s="338"/>
      <c r="C242" s="8">
        <v>2355</v>
      </c>
      <c r="D242" s="8" t="s">
        <v>46</v>
      </c>
      <c r="E242" s="288" t="s">
        <v>13</v>
      </c>
      <c r="F242" s="8" t="s">
        <v>9</v>
      </c>
      <c r="G242" s="11">
        <v>20.3</v>
      </c>
      <c r="H242" s="11" t="s">
        <v>118</v>
      </c>
      <c r="I242" s="11">
        <v>1</v>
      </c>
      <c r="J242" s="288"/>
      <c r="K242" s="225"/>
      <c r="L242" s="183"/>
      <c r="M242" s="35"/>
      <c r="N242" s="168">
        <v>0</v>
      </c>
      <c r="O242" s="158">
        <f t="shared" si="15"/>
        <v>0</v>
      </c>
      <c r="P242" s="34"/>
    </row>
    <row r="243" spans="1:16" ht="15" customHeight="1" x14ac:dyDescent="0.2">
      <c r="A243" s="33"/>
      <c r="B243" s="338"/>
      <c r="C243" s="8">
        <v>2356</v>
      </c>
      <c r="D243" s="37" t="s">
        <v>46</v>
      </c>
      <c r="E243" s="288" t="s">
        <v>13</v>
      </c>
      <c r="F243" s="8" t="s">
        <v>9</v>
      </c>
      <c r="G243" s="11">
        <v>20.3</v>
      </c>
      <c r="H243" s="11" t="s">
        <v>118</v>
      </c>
      <c r="I243" s="11">
        <v>1</v>
      </c>
      <c r="J243" s="288"/>
      <c r="K243" s="225"/>
      <c r="L243" s="183"/>
      <c r="M243" s="35"/>
      <c r="N243" s="168">
        <v>0</v>
      </c>
      <c r="O243" s="158">
        <f t="shared" si="15"/>
        <v>0</v>
      </c>
      <c r="P243" s="34"/>
    </row>
    <row r="244" spans="1:16" ht="15" customHeight="1" x14ac:dyDescent="0.2">
      <c r="A244" s="33"/>
      <c r="B244" s="338"/>
      <c r="C244" s="8">
        <v>2357</v>
      </c>
      <c r="D244" s="8" t="s">
        <v>46</v>
      </c>
      <c r="E244" s="8" t="s">
        <v>8</v>
      </c>
      <c r="F244" s="8" t="s">
        <v>9</v>
      </c>
      <c r="G244" s="11">
        <v>20.3</v>
      </c>
      <c r="H244" s="11" t="s">
        <v>118</v>
      </c>
      <c r="I244" s="11">
        <v>1</v>
      </c>
      <c r="J244" s="11" t="s">
        <v>119</v>
      </c>
      <c r="K244" s="12">
        <v>7</v>
      </c>
      <c r="L244" s="183"/>
      <c r="M244" s="35"/>
      <c r="N244" s="168">
        <v>0</v>
      </c>
      <c r="O244" s="158">
        <f t="shared" si="15"/>
        <v>0</v>
      </c>
      <c r="P244" s="34"/>
    </row>
    <row r="245" spans="1:16" ht="15" customHeight="1" x14ac:dyDescent="0.2">
      <c r="A245" s="33"/>
      <c r="B245" s="338"/>
      <c r="C245" s="8">
        <v>2358</v>
      </c>
      <c r="D245" s="8" t="s">
        <v>46</v>
      </c>
      <c r="E245" s="287" t="s">
        <v>13</v>
      </c>
      <c r="F245" s="8" t="s">
        <v>9</v>
      </c>
      <c r="G245" s="11">
        <v>20.3</v>
      </c>
      <c r="H245" s="11" t="s">
        <v>118</v>
      </c>
      <c r="I245" s="11">
        <v>1</v>
      </c>
      <c r="J245" s="287" t="s">
        <v>119</v>
      </c>
      <c r="K245" s="224">
        <v>6</v>
      </c>
      <c r="L245" s="183"/>
      <c r="M245" s="35"/>
      <c r="N245" s="168">
        <v>0</v>
      </c>
      <c r="O245" s="158">
        <f t="shared" si="15"/>
        <v>0</v>
      </c>
      <c r="P245" s="34"/>
    </row>
    <row r="246" spans="1:16" ht="15" customHeight="1" x14ac:dyDescent="0.2">
      <c r="A246" s="33"/>
      <c r="B246" s="338"/>
      <c r="C246" s="8">
        <v>2359</v>
      </c>
      <c r="D246" s="8" t="s">
        <v>46</v>
      </c>
      <c r="E246" s="288" t="s">
        <v>13</v>
      </c>
      <c r="F246" s="8" t="s">
        <v>9</v>
      </c>
      <c r="G246" s="11">
        <v>20.3</v>
      </c>
      <c r="H246" s="11" t="s">
        <v>118</v>
      </c>
      <c r="I246" s="11">
        <v>1</v>
      </c>
      <c r="J246" s="288"/>
      <c r="K246" s="225"/>
      <c r="L246" s="183"/>
      <c r="M246" s="35"/>
      <c r="N246" s="168">
        <v>0</v>
      </c>
      <c r="O246" s="158">
        <f t="shared" si="15"/>
        <v>0</v>
      </c>
      <c r="P246" s="34"/>
    </row>
    <row r="247" spans="1:16" ht="15" customHeight="1" x14ac:dyDescent="0.2">
      <c r="A247" s="33"/>
      <c r="B247" s="338"/>
      <c r="C247" s="8" t="s">
        <v>47</v>
      </c>
      <c r="D247" s="8" t="s">
        <v>46</v>
      </c>
      <c r="E247" s="8" t="s">
        <v>8</v>
      </c>
      <c r="F247" s="8" t="s">
        <v>9</v>
      </c>
      <c r="G247" s="11">
        <v>107.6</v>
      </c>
      <c r="H247" s="11" t="s">
        <v>118</v>
      </c>
      <c r="I247" s="11">
        <v>4</v>
      </c>
      <c r="J247" s="11" t="s">
        <v>74</v>
      </c>
      <c r="K247" s="12">
        <v>3</v>
      </c>
      <c r="L247" s="183"/>
      <c r="M247" s="35"/>
      <c r="N247" s="186"/>
      <c r="O247" s="158">
        <f t="shared" si="15"/>
        <v>0</v>
      </c>
      <c r="P247" s="34"/>
    </row>
    <row r="248" spans="1:16" ht="15" customHeight="1" x14ac:dyDescent="0.2">
      <c r="A248" s="33"/>
      <c r="B248" s="338"/>
      <c r="C248" s="8">
        <v>2362</v>
      </c>
      <c r="D248" s="8" t="s">
        <v>43</v>
      </c>
      <c r="E248" s="8" t="s">
        <v>13</v>
      </c>
      <c r="F248" s="8" t="s">
        <v>24</v>
      </c>
      <c r="G248" s="11">
        <v>20.3</v>
      </c>
      <c r="H248" s="11" t="s">
        <v>118</v>
      </c>
      <c r="I248" s="11">
        <v>2</v>
      </c>
      <c r="J248" s="11" t="s">
        <v>119</v>
      </c>
      <c r="K248" s="12">
        <v>6</v>
      </c>
      <c r="L248" s="183"/>
      <c r="M248" s="35"/>
      <c r="N248" s="168">
        <v>0</v>
      </c>
      <c r="O248" s="158">
        <f t="shared" si="15"/>
        <v>0</v>
      </c>
      <c r="P248" s="34"/>
    </row>
    <row r="249" spans="1:16" ht="15" customHeight="1" x14ac:dyDescent="0.2">
      <c r="A249" s="33"/>
      <c r="B249" s="338"/>
      <c r="C249" s="25">
        <v>2363</v>
      </c>
      <c r="D249" s="25" t="s">
        <v>43</v>
      </c>
      <c r="E249" s="25" t="s">
        <v>13</v>
      </c>
      <c r="F249" s="25" t="s">
        <v>24</v>
      </c>
      <c r="G249" s="46">
        <v>20.3</v>
      </c>
      <c r="H249" s="46" t="s">
        <v>118</v>
      </c>
      <c r="I249" s="46">
        <v>1</v>
      </c>
      <c r="J249" s="46" t="s">
        <v>119</v>
      </c>
      <c r="K249" s="16">
        <v>6</v>
      </c>
      <c r="L249" s="183"/>
      <c r="M249" s="35"/>
      <c r="N249" s="168">
        <v>0</v>
      </c>
      <c r="O249" s="158">
        <f t="shared" si="15"/>
        <v>0</v>
      </c>
      <c r="P249" s="34"/>
    </row>
    <row r="250" spans="1:16" ht="15" customHeight="1" x14ac:dyDescent="0.2">
      <c r="A250" s="33"/>
      <c r="B250" s="339"/>
      <c r="C250" s="8">
        <v>2364</v>
      </c>
      <c r="D250" s="8" t="s">
        <v>118</v>
      </c>
      <c r="E250" s="8" t="s">
        <v>42</v>
      </c>
      <c r="F250" s="8" t="s">
        <v>9</v>
      </c>
      <c r="G250" s="11">
        <v>47.1</v>
      </c>
      <c r="H250" s="11" t="s">
        <v>118</v>
      </c>
      <c r="I250" s="11">
        <v>1</v>
      </c>
      <c r="J250" s="11" t="s">
        <v>74</v>
      </c>
      <c r="K250" s="12">
        <v>3</v>
      </c>
      <c r="L250" s="183"/>
      <c r="M250" s="35"/>
      <c r="N250" s="186"/>
      <c r="O250" s="158">
        <f t="shared" si="15"/>
        <v>0</v>
      </c>
      <c r="P250" s="34"/>
    </row>
    <row r="251" spans="1:16" s="2" customFormat="1" ht="26.25" customHeight="1" x14ac:dyDescent="0.2">
      <c r="B251" s="302" t="s">
        <v>235</v>
      </c>
      <c r="C251" s="303"/>
      <c r="D251" s="303"/>
      <c r="E251" s="303"/>
      <c r="F251" s="303"/>
      <c r="G251" s="303"/>
      <c r="H251" s="303"/>
      <c r="I251" s="303"/>
      <c r="J251" s="303"/>
      <c r="K251" s="304"/>
      <c r="L251" s="31">
        <f>SUM(L189:L250)</f>
        <v>0</v>
      </c>
      <c r="M251" s="31">
        <f t="shared" ref="M251:N251" si="16">SUM(M189:M250)</f>
        <v>0</v>
      </c>
      <c r="N251" s="31">
        <f t="shared" si="16"/>
        <v>0</v>
      </c>
      <c r="O251" s="32">
        <f>SUM(O189:O250)</f>
        <v>0</v>
      </c>
      <c r="P251" s="7"/>
    </row>
    <row r="252" spans="1:16" ht="30" customHeight="1" x14ac:dyDescent="0.2">
      <c r="A252" s="33"/>
      <c r="B252" s="230" t="s">
        <v>0</v>
      </c>
      <c r="C252" s="230" t="s">
        <v>1</v>
      </c>
      <c r="D252" s="230" t="s">
        <v>2</v>
      </c>
      <c r="E252" s="230" t="s">
        <v>3</v>
      </c>
      <c r="F252" s="230" t="s">
        <v>4</v>
      </c>
      <c r="G252" s="230" t="s">
        <v>227</v>
      </c>
      <c r="H252" s="230" t="s">
        <v>228</v>
      </c>
      <c r="I252" s="230" t="s">
        <v>120</v>
      </c>
      <c r="J252" s="300" t="s">
        <v>114</v>
      </c>
      <c r="K252" s="230" t="s">
        <v>72</v>
      </c>
      <c r="L252" s="230" t="s">
        <v>367</v>
      </c>
      <c r="M252" s="160" t="s">
        <v>5</v>
      </c>
      <c r="N252" s="230" t="s">
        <v>368</v>
      </c>
      <c r="O252" s="230" t="s">
        <v>121</v>
      </c>
      <c r="P252" s="230" t="s">
        <v>155</v>
      </c>
    </row>
    <row r="253" spans="1:16" ht="30" customHeight="1" x14ac:dyDescent="0.2">
      <c r="A253" s="33"/>
      <c r="B253" s="380"/>
      <c r="C253" s="217"/>
      <c r="D253" s="217"/>
      <c r="E253" s="217"/>
      <c r="F253" s="217"/>
      <c r="G253" s="217"/>
      <c r="H253" s="217"/>
      <c r="I253" s="217"/>
      <c r="J253" s="301"/>
      <c r="K253" s="217"/>
      <c r="L253" s="231"/>
      <c r="M253" s="176" t="s">
        <v>73</v>
      </c>
      <c r="N253" s="231"/>
      <c r="O253" s="217"/>
      <c r="P253" s="217"/>
    </row>
    <row r="254" spans="1:16" s="2" customFormat="1" ht="39.75" customHeight="1" x14ac:dyDescent="0.2">
      <c r="A254" s="1"/>
      <c r="B254" s="227" t="s">
        <v>6</v>
      </c>
      <c r="C254" s="228"/>
      <c r="D254" s="228"/>
      <c r="E254" s="228"/>
      <c r="F254" s="228"/>
      <c r="G254" s="228"/>
      <c r="H254" s="228"/>
      <c r="I254" s="228"/>
      <c r="J254" s="228"/>
      <c r="K254" s="228"/>
      <c r="L254" s="228"/>
      <c r="M254" s="228"/>
      <c r="N254" s="228"/>
      <c r="O254" s="229"/>
      <c r="P254" s="7"/>
    </row>
    <row r="255" spans="1:16" ht="15" customHeight="1" x14ac:dyDescent="0.2">
      <c r="A255" s="33"/>
      <c r="B255" s="337" t="s">
        <v>165</v>
      </c>
      <c r="C255" s="295" t="s">
        <v>118</v>
      </c>
      <c r="D255" s="295" t="s">
        <v>29</v>
      </c>
      <c r="E255" s="45" t="s">
        <v>93</v>
      </c>
      <c r="F255" s="395" t="s">
        <v>16</v>
      </c>
      <c r="G255" s="287">
        <v>37.200000000000003</v>
      </c>
      <c r="H255" s="287" t="s">
        <v>118</v>
      </c>
      <c r="I255" s="287">
        <v>4</v>
      </c>
      <c r="J255" s="287" t="s">
        <v>119</v>
      </c>
      <c r="K255" s="224">
        <v>1</v>
      </c>
      <c r="L255" s="222"/>
      <c r="M255" s="35"/>
      <c r="N255" s="285">
        <v>0</v>
      </c>
      <c r="O255" s="283">
        <f>IF(J255="ano",L255*9+N255*3,L255*12)</f>
        <v>0</v>
      </c>
      <c r="P255" s="34"/>
    </row>
    <row r="256" spans="1:16" ht="15" customHeight="1" x14ac:dyDescent="0.2">
      <c r="A256" s="33"/>
      <c r="B256" s="338"/>
      <c r="C256" s="290"/>
      <c r="D256" s="290"/>
      <c r="E256" s="45" t="s">
        <v>115</v>
      </c>
      <c r="F256" s="226"/>
      <c r="G256" s="226"/>
      <c r="H256" s="226"/>
      <c r="I256" s="226"/>
      <c r="J256" s="226"/>
      <c r="K256" s="368"/>
      <c r="L256" s="223"/>
      <c r="M256" s="35"/>
      <c r="N256" s="286"/>
      <c r="O256" s="371">
        <f t="shared" ref="O256:O291" si="17">IF(J256="ano",L256*9+L256*3/2,L256*12)</f>
        <v>0</v>
      </c>
      <c r="P256" s="34"/>
    </row>
    <row r="257" spans="1:16" ht="15" customHeight="1" x14ac:dyDescent="0.2">
      <c r="A257" s="33"/>
      <c r="B257" s="338"/>
      <c r="C257" s="290"/>
      <c r="D257" s="290"/>
      <c r="E257" s="45" t="s">
        <v>94</v>
      </c>
      <c r="F257" s="226"/>
      <c r="G257" s="226"/>
      <c r="H257" s="226"/>
      <c r="I257" s="226"/>
      <c r="J257" s="226"/>
      <c r="K257" s="368"/>
      <c r="L257" s="223"/>
      <c r="M257" s="35"/>
      <c r="N257" s="286"/>
      <c r="O257" s="371">
        <f t="shared" si="17"/>
        <v>0</v>
      </c>
      <c r="P257" s="34"/>
    </row>
    <row r="258" spans="1:16" ht="15" customHeight="1" x14ac:dyDescent="0.2">
      <c r="A258" s="33"/>
      <c r="B258" s="338"/>
      <c r="C258" s="290"/>
      <c r="D258" s="290"/>
      <c r="E258" s="45" t="s">
        <v>98</v>
      </c>
      <c r="F258" s="226"/>
      <c r="G258" s="226"/>
      <c r="H258" s="226"/>
      <c r="I258" s="226"/>
      <c r="J258" s="226"/>
      <c r="K258" s="368"/>
      <c r="L258" s="223"/>
      <c r="M258" s="35"/>
      <c r="N258" s="286"/>
      <c r="O258" s="371">
        <f t="shared" si="17"/>
        <v>0</v>
      </c>
      <c r="P258" s="34"/>
    </row>
    <row r="259" spans="1:16" s="30" customFormat="1" ht="15" customHeight="1" x14ac:dyDescent="0.2">
      <c r="B259" s="338"/>
      <c r="C259" s="291"/>
      <c r="D259" s="291"/>
      <c r="E259" s="45" t="s">
        <v>104</v>
      </c>
      <c r="F259" s="226"/>
      <c r="G259" s="226"/>
      <c r="H259" s="226"/>
      <c r="I259" s="226"/>
      <c r="J259" s="226"/>
      <c r="K259" s="368"/>
      <c r="L259" s="223"/>
      <c r="M259" s="28"/>
      <c r="N259" s="286"/>
      <c r="O259" s="371">
        <f t="shared" si="17"/>
        <v>0</v>
      </c>
      <c r="P259" s="29"/>
    </row>
    <row r="260" spans="1:16" ht="15" customHeight="1" x14ac:dyDescent="0.2">
      <c r="A260" s="33"/>
      <c r="B260" s="338"/>
      <c r="C260" s="8">
        <v>2402</v>
      </c>
      <c r="D260" s="8" t="s">
        <v>118</v>
      </c>
      <c r="E260" s="8" t="s">
        <v>21</v>
      </c>
      <c r="F260" s="8" t="s">
        <v>16</v>
      </c>
      <c r="G260" s="11">
        <v>26.1</v>
      </c>
      <c r="H260" s="8" t="s">
        <v>118</v>
      </c>
      <c r="I260" s="8" t="s">
        <v>118</v>
      </c>
      <c r="J260" s="11" t="s">
        <v>119</v>
      </c>
      <c r="K260" s="12">
        <v>2</v>
      </c>
      <c r="L260" s="183"/>
      <c r="M260" s="35"/>
      <c r="N260" s="168">
        <v>0</v>
      </c>
      <c r="O260" s="14">
        <f>IF(J260="ano",L260*9+N260*3,L260*12)</f>
        <v>0</v>
      </c>
      <c r="P260" s="34"/>
    </row>
    <row r="261" spans="1:16" ht="15" customHeight="1" x14ac:dyDescent="0.2">
      <c r="A261" s="33"/>
      <c r="B261" s="338"/>
      <c r="C261" s="8">
        <v>2488</v>
      </c>
      <c r="D261" s="8" t="s">
        <v>118</v>
      </c>
      <c r="E261" s="8" t="s">
        <v>49</v>
      </c>
      <c r="F261" s="8" t="s">
        <v>16</v>
      </c>
      <c r="G261" s="11">
        <v>42.1</v>
      </c>
      <c r="H261" s="8" t="s">
        <v>118</v>
      </c>
      <c r="I261" s="8" t="s">
        <v>118</v>
      </c>
      <c r="J261" s="11" t="s">
        <v>119</v>
      </c>
      <c r="K261" s="12">
        <v>2</v>
      </c>
      <c r="L261" s="183"/>
      <c r="M261" s="35"/>
      <c r="N261" s="168">
        <v>0</v>
      </c>
      <c r="O261" s="158">
        <f t="shared" ref="O261:O283" si="18">IF(J261="ano",L261*9+N261*3,L261*12)</f>
        <v>0</v>
      </c>
      <c r="P261" s="34"/>
    </row>
    <row r="262" spans="1:16" ht="15" customHeight="1" x14ac:dyDescent="0.2">
      <c r="A262" s="33"/>
      <c r="B262" s="338"/>
      <c r="C262" s="8">
        <v>2404</v>
      </c>
      <c r="D262" s="8"/>
      <c r="E262" s="8" t="s">
        <v>40</v>
      </c>
      <c r="F262" s="8" t="s">
        <v>9</v>
      </c>
      <c r="G262" s="11">
        <v>87.3</v>
      </c>
      <c r="H262" s="8" t="s">
        <v>118</v>
      </c>
      <c r="I262" s="11">
        <v>1</v>
      </c>
      <c r="J262" s="11" t="s">
        <v>74</v>
      </c>
      <c r="K262" s="12">
        <v>3</v>
      </c>
      <c r="L262" s="183"/>
      <c r="M262" s="44"/>
      <c r="N262" s="186"/>
      <c r="O262" s="158">
        <f t="shared" si="18"/>
        <v>0</v>
      </c>
      <c r="P262" s="34"/>
    </row>
    <row r="263" spans="1:16" ht="15" customHeight="1" x14ac:dyDescent="0.2">
      <c r="A263" s="33"/>
      <c r="B263" s="338"/>
      <c r="C263" s="8">
        <v>2405</v>
      </c>
      <c r="D263" s="8" t="s">
        <v>147</v>
      </c>
      <c r="E263" s="8" t="s">
        <v>8</v>
      </c>
      <c r="F263" s="8" t="s">
        <v>9</v>
      </c>
      <c r="G263" s="11">
        <v>20.3</v>
      </c>
      <c r="H263" s="8" t="s">
        <v>118</v>
      </c>
      <c r="I263" s="46">
        <v>1</v>
      </c>
      <c r="J263" s="11" t="s">
        <v>119</v>
      </c>
      <c r="K263" s="12">
        <v>7</v>
      </c>
      <c r="L263" s="183"/>
      <c r="M263" s="44"/>
      <c r="N263" s="168">
        <v>0</v>
      </c>
      <c r="O263" s="158">
        <f t="shared" si="18"/>
        <v>0</v>
      </c>
      <c r="P263" s="34"/>
    </row>
    <row r="264" spans="1:16" ht="15" customHeight="1" x14ac:dyDescent="0.2">
      <c r="A264" s="33"/>
      <c r="B264" s="338"/>
      <c r="C264" s="8" t="s">
        <v>50</v>
      </c>
      <c r="D264" s="8" t="s">
        <v>148</v>
      </c>
      <c r="E264" s="8" t="s">
        <v>8</v>
      </c>
      <c r="F264" s="8" t="s">
        <v>9</v>
      </c>
      <c r="G264" s="11">
        <v>20.3</v>
      </c>
      <c r="H264" s="8" t="s">
        <v>118</v>
      </c>
      <c r="I264" s="11">
        <v>1</v>
      </c>
      <c r="J264" s="11" t="s">
        <v>119</v>
      </c>
      <c r="K264" s="12">
        <v>7</v>
      </c>
      <c r="L264" s="183"/>
      <c r="M264" s="35"/>
      <c r="N264" s="168">
        <v>0</v>
      </c>
      <c r="O264" s="158">
        <f t="shared" si="18"/>
        <v>0</v>
      </c>
      <c r="P264" s="34"/>
    </row>
    <row r="265" spans="1:16" ht="15" customHeight="1" x14ac:dyDescent="0.2">
      <c r="A265" s="33"/>
      <c r="B265" s="338"/>
      <c r="C265" s="8">
        <v>2408</v>
      </c>
      <c r="D265" s="8" t="s">
        <v>149</v>
      </c>
      <c r="E265" s="8" t="s">
        <v>13</v>
      </c>
      <c r="F265" s="8" t="s">
        <v>9</v>
      </c>
      <c r="G265" s="11">
        <v>20.3</v>
      </c>
      <c r="H265" s="8" t="s">
        <v>118</v>
      </c>
      <c r="I265" s="11">
        <v>1</v>
      </c>
      <c r="J265" s="11" t="s">
        <v>119</v>
      </c>
      <c r="K265" s="12">
        <v>6</v>
      </c>
      <c r="L265" s="183"/>
      <c r="M265" s="35"/>
      <c r="N265" s="168">
        <v>0</v>
      </c>
      <c r="O265" s="158">
        <f t="shared" si="18"/>
        <v>0</v>
      </c>
      <c r="P265" s="34"/>
    </row>
    <row r="266" spans="1:16" ht="15" customHeight="1" x14ac:dyDescent="0.2">
      <c r="A266" s="33"/>
      <c r="B266" s="338"/>
      <c r="C266" s="8">
        <v>2409</v>
      </c>
      <c r="D266" s="8"/>
      <c r="E266" s="8" t="s">
        <v>14</v>
      </c>
      <c r="F266" s="8" t="s">
        <v>16</v>
      </c>
      <c r="G266" s="11">
        <v>20.3</v>
      </c>
      <c r="H266" s="8" t="s">
        <v>118</v>
      </c>
      <c r="I266" s="11">
        <v>1</v>
      </c>
      <c r="J266" s="11" t="s">
        <v>119</v>
      </c>
      <c r="K266" s="12">
        <v>1</v>
      </c>
      <c r="L266" s="183"/>
      <c r="M266" s="35"/>
      <c r="N266" s="168">
        <v>0</v>
      </c>
      <c r="O266" s="158">
        <f t="shared" si="18"/>
        <v>0</v>
      </c>
      <c r="P266" s="34"/>
    </row>
    <row r="267" spans="1:16" ht="15" customHeight="1" x14ac:dyDescent="0.2">
      <c r="A267" s="33"/>
      <c r="B267" s="338"/>
      <c r="C267" s="8">
        <v>2410</v>
      </c>
      <c r="D267" s="8" t="s">
        <v>149</v>
      </c>
      <c r="E267" s="287" t="s">
        <v>8</v>
      </c>
      <c r="F267" s="8" t="s">
        <v>9</v>
      </c>
      <c r="G267" s="11">
        <v>20.3</v>
      </c>
      <c r="H267" s="8" t="s">
        <v>118</v>
      </c>
      <c r="I267" s="11">
        <v>1</v>
      </c>
      <c r="J267" s="11" t="s">
        <v>119</v>
      </c>
      <c r="K267" s="224">
        <v>7</v>
      </c>
      <c r="L267" s="183"/>
      <c r="M267" s="35"/>
      <c r="N267" s="168">
        <v>0</v>
      </c>
      <c r="O267" s="158">
        <f t="shared" si="18"/>
        <v>0</v>
      </c>
      <c r="P267" s="34"/>
    </row>
    <row r="268" spans="1:16" ht="15" customHeight="1" x14ac:dyDescent="0.2">
      <c r="A268" s="33"/>
      <c r="B268" s="338"/>
      <c r="C268" s="8">
        <v>2411</v>
      </c>
      <c r="D268" s="8" t="s">
        <v>150</v>
      </c>
      <c r="E268" s="288" t="s">
        <v>8</v>
      </c>
      <c r="F268" s="8" t="s">
        <v>9</v>
      </c>
      <c r="G268" s="11">
        <v>20.3</v>
      </c>
      <c r="H268" s="8" t="s">
        <v>118</v>
      </c>
      <c r="I268" s="11">
        <v>1</v>
      </c>
      <c r="J268" s="11" t="s">
        <v>119</v>
      </c>
      <c r="K268" s="225"/>
      <c r="L268" s="183"/>
      <c r="M268" s="35"/>
      <c r="N268" s="168">
        <v>0</v>
      </c>
      <c r="O268" s="158">
        <f t="shared" si="18"/>
        <v>0</v>
      </c>
      <c r="P268" s="34"/>
    </row>
    <row r="269" spans="1:16" ht="15" customHeight="1" x14ac:dyDescent="0.2">
      <c r="A269" s="33"/>
      <c r="B269" s="338"/>
      <c r="C269" s="8">
        <v>2412</v>
      </c>
      <c r="D269" s="8" t="s">
        <v>150</v>
      </c>
      <c r="E269" s="8" t="s">
        <v>13</v>
      </c>
      <c r="F269" s="8" t="s">
        <v>24</v>
      </c>
      <c r="G269" s="11">
        <v>20.3</v>
      </c>
      <c r="H269" s="8" t="s">
        <v>118</v>
      </c>
      <c r="I269" s="11">
        <v>1</v>
      </c>
      <c r="J269" s="11" t="s">
        <v>119</v>
      </c>
      <c r="K269" s="12">
        <v>6</v>
      </c>
      <c r="L269" s="183"/>
      <c r="M269" s="35"/>
      <c r="N269" s="168">
        <v>0</v>
      </c>
      <c r="O269" s="158">
        <f t="shared" si="18"/>
        <v>0</v>
      </c>
      <c r="P269" s="34"/>
    </row>
    <row r="270" spans="1:16" ht="15" customHeight="1" x14ac:dyDescent="0.2">
      <c r="A270" s="33"/>
      <c r="B270" s="338"/>
      <c r="C270" s="8">
        <v>2413</v>
      </c>
      <c r="D270" s="8" t="s">
        <v>150</v>
      </c>
      <c r="E270" s="8" t="s">
        <v>8</v>
      </c>
      <c r="F270" s="8" t="s">
        <v>16</v>
      </c>
      <c r="G270" s="11">
        <v>12.3</v>
      </c>
      <c r="H270" s="8" t="s">
        <v>118</v>
      </c>
      <c r="I270" s="11">
        <v>1</v>
      </c>
      <c r="J270" s="11" t="s">
        <v>119</v>
      </c>
      <c r="K270" s="12">
        <v>7</v>
      </c>
      <c r="L270" s="183"/>
      <c r="M270" s="35"/>
      <c r="N270" s="168">
        <v>0</v>
      </c>
      <c r="O270" s="158">
        <f t="shared" si="18"/>
        <v>0</v>
      </c>
      <c r="P270" s="34"/>
    </row>
    <row r="271" spans="1:16" ht="15" customHeight="1" x14ac:dyDescent="0.2">
      <c r="A271" s="33"/>
      <c r="B271" s="338"/>
      <c r="C271" s="8">
        <v>2414</v>
      </c>
      <c r="D271" s="8" t="s">
        <v>150</v>
      </c>
      <c r="E271" s="8" t="s">
        <v>8</v>
      </c>
      <c r="F271" s="8" t="s">
        <v>16</v>
      </c>
      <c r="G271" s="11">
        <v>8</v>
      </c>
      <c r="H271" s="8" t="s">
        <v>118</v>
      </c>
      <c r="I271" s="8" t="s">
        <v>118</v>
      </c>
      <c r="J271" s="11" t="s">
        <v>119</v>
      </c>
      <c r="K271" s="12">
        <v>7</v>
      </c>
      <c r="L271" s="183"/>
      <c r="M271" s="35"/>
      <c r="N271" s="168">
        <v>0</v>
      </c>
      <c r="O271" s="158">
        <f t="shared" si="18"/>
        <v>0</v>
      </c>
      <c r="P271" s="34"/>
    </row>
    <row r="272" spans="1:16" ht="15" customHeight="1" x14ac:dyDescent="0.2">
      <c r="A272" s="33"/>
      <c r="B272" s="338"/>
      <c r="C272" s="8">
        <v>2415</v>
      </c>
      <c r="D272" s="8" t="s">
        <v>150</v>
      </c>
      <c r="E272" s="8" t="s">
        <v>8</v>
      </c>
      <c r="F272" s="8" t="s">
        <v>9</v>
      </c>
      <c r="G272" s="11">
        <v>20.3</v>
      </c>
      <c r="H272" s="8" t="s">
        <v>118</v>
      </c>
      <c r="I272" s="11">
        <v>1</v>
      </c>
      <c r="J272" s="11" t="s">
        <v>119</v>
      </c>
      <c r="K272" s="12">
        <v>7</v>
      </c>
      <c r="L272" s="183"/>
      <c r="M272" s="35"/>
      <c r="N272" s="168">
        <v>0</v>
      </c>
      <c r="O272" s="158">
        <f t="shared" si="18"/>
        <v>0</v>
      </c>
      <c r="P272" s="34"/>
    </row>
    <row r="273" spans="1:16" ht="15" customHeight="1" x14ac:dyDescent="0.2">
      <c r="A273" s="33"/>
      <c r="B273" s="338"/>
      <c r="C273" s="8">
        <v>2416</v>
      </c>
      <c r="D273" s="8"/>
      <c r="E273" s="287" t="s">
        <v>13</v>
      </c>
      <c r="F273" s="8" t="s">
        <v>24</v>
      </c>
      <c r="G273" s="11">
        <v>20.3</v>
      </c>
      <c r="H273" s="8" t="s">
        <v>118</v>
      </c>
      <c r="I273" s="11">
        <v>1</v>
      </c>
      <c r="J273" s="11" t="s">
        <v>119</v>
      </c>
      <c r="K273" s="224">
        <v>6</v>
      </c>
      <c r="L273" s="183"/>
      <c r="M273" s="35"/>
      <c r="N273" s="168">
        <v>0</v>
      </c>
      <c r="O273" s="158">
        <f t="shared" si="18"/>
        <v>0</v>
      </c>
      <c r="P273" s="34"/>
    </row>
    <row r="274" spans="1:16" ht="15" customHeight="1" x14ac:dyDescent="0.2">
      <c r="A274" s="33"/>
      <c r="B274" s="338"/>
      <c r="C274" s="8">
        <v>2417</v>
      </c>
      <c r="D274" s="8" t="s">
        <v>151</v>
      </c>
      <c r="E274" s="288" t="s">
        <v>13</v>
      </c>
      <c r="F274" s="8" t="s">
        <v>24</v>
      </c>
      <c r="G274" s="11">
        <v>20.3</v>
      </c>
      <c r="H274" s="8" t="s">
        <v>118</v>
      </c>
      <c r="I274" s="11">
        <v>1</v>
      </c>
      <c r="J274" s="11" t="s">
        <v>119</v>
      </c>
      <c r="K274" s="225"/>
      <c r="L274" s="183"/>
      <c r="M274" s="35"/>
      <c r="N274" s="168">
        <v>0</v>
      </c>
      <c r="O274" s="158">
        <f t="shared" si="18"/>
        <v>0</v>
      </c>
      <c r="P274" s="34"/>
    </row>
    <row r="275" spans="1:16" ht="15" customHeight="1" x14ac:dyDescent="0.2">
      <c r="A275" s="33"/>
      <c r="B275" s="338"/>
      <c r="C275" s="8">
        <v>2418</v>
      </c>
      <c r="D275" s="8" t="s">
        <v>150</v>
      </c>
      <c r="E275" s="287" t="s">
        <v>8</v>
      </c>
      <c r="F275" s="8" t="s">
        <v>9</v>
      </c>
      <c r="G275" s="11">
        <v>20.3</v>
      </c>
      <c r="H275" s="8" t="s">
        <v>118</v>
      </c>
      <c r="I275" s="11">
        <v>1</v>
      </c>
      <c r="J275" s="287" t="s">
        <v>119</v>
      </c>
      <c r="K275" s="224">
        <v>7</v>
      </c>
      <c r="L275" s="183"/>
      <c r="M275" s="35"/>
      <c r="N275" s="168">
        <v>0</v>
      </c>
      <c r="O275" s="158">
        <f t="shared" si="18"/>
        <v>0</v>
      </c>
      <c r="P275" s="34"/>
    </row>
    <row r="276" spans="1:16" ht="15" customHeight="1" x14ac:dyDescent="0.2">
      <c r="A276" s="33"/>
      <c r="B276" s="338"/>
      <c r="C276" s="8">
        <v>2419</v>
      </c>
      <c r="D276" s="8" t="s">
        <v>150</v>
      </c>
      <c r="E276" s="288" t="s">
        <v>8</v>
      </c>
      <c r="F276" s="8" t="s">
        <v>9</v>
      </c>
      <c r="G276" s="11">
        <v>20.3</v>
      </c>
      <c r="H276" s="8" t="s">
        <v>118</v>
      </c>
      <c r="I276" s="11">
        <v>1</v>
      </c>
      <c r="J276" s="288"/>
      <c r="K276" s="225"/>
      <c r="L276" s="183"/>
      <c r="M276" s="35"/>
      <c r="N276" s="168">
        <v>0</v>
      </c>
      <c r="O276" s="158">
        <f t="shared" si="18"/>
        <v>0</v>
      </c>
      <c r="P276" s="34"/>
    </row>
    <row r="277" spans="1:16" ht="15" customHeight="1" x14ac:dyDescent="0.2">
      <c r="A277" s="33"/>
      <c r="B277" s="338"/>
      <c r="C277" s="8">
        <v>2420</v>
      </c>
      <c r="D277" s="8" t="s">
        <v>150</v>
      </c>
      <c r="E277" s="288" t="s">
        <v>8</v>
      </c>
      <c r="F277" s="8" t="s">
        <v>9</v>
      </c>
      <c r="G277" s="11">
        <v>20.3</v>
      </c>
      <c r="H277" s="8" t="s">
        <v>118</v>
      </c>
      <c r="I277" s="11">
        <v>1</v>
      </c>
      <c r="J277" s="288"/>
      <c r="K277" s="225"/>
      <c r="L277" s="183"/>
      <c r="M277" s="35"/>
      <c r="N277" s="168">
        <v>0</v>
      </c>
      <c r="O277" s="158">
        <f t="shared" si="18"/>
        <v>0</v>
      </c>
      <c r="P277" s="34"/>
    </row>
    <row r="278" spans="1:16" ht="15" customHeight="1" x14ac:dyDescent="0.2">
      <c r="A278" s="33"/>
      <c r="B278" s="338"/>
      <c r="C278" s="8">
        <v>2469</v>
      </c>
      <c r="D278" s="8"/>
      <c r="E278" s="288" t="s">
        <v>8</v>
      </c>
      <c r="F278" s="8" t="s">
        <v>9</v>
      </c>
      <c r="G278" s="11">
        <v>12.3</v>
      </c>
      <c r="H278" s="8" t="s">
        <v>118</v>
      </c>
      <c r="I278" s="11">
        <v>1</v>
      </c>
      <c r="J278" s="288"/>
      <c r="K278" s="225"/>
      <c r="L278" s="183"/>
      <c r="M278" s="35"/>
      <c r="N278" s="168">
        <v>0</v>
      </c>
      <c r="O278" s="158">
        <f t="shared" si="18"/>
        <v>0</v>
      </c>
      <c r="P278" s="34"/>
    </row>
    <row r="279" spans="1:16" ht="15" customHeight="1" x14ac:dyDescent="0.2">
      <c r="A279" s="33"/>
      <c r="B279" s="338"/>
      <c r="C279" s="8">
        <v>2421</v>
      </c>
      <c r="D279" s="8" t="s">
        <v>152</v>
      </c>
      <c r="E279" s="8" t="s">
        <v>13</v>
      </c>
      <c r="F279" s="8" t="s">
        <v>9</v>
      </c>
      <c r="G279" s="11">
        <v>8</v>
      </c>
      <c r="H279" s="8" t="s">
        <v>118</v>
      </c>
      <c r="I279" s="11">
        <v>1</v>
      </c>
      <c r="J279" s="11" t="s">
        <v>119</v>
      </c>
      <c r="K279" s="12">
        <v>6</v>
      </c>
      <c r="L279" s="183"/>
      <c r="M279" s="35"/>
      <c r="N279" s="168">
        <v>0</v>
      </c>
      <c r="O279" s="158">
        <f t="shared" si="18"/>
        <v>0</v>
      </c>
      <c r="P279" s="34"/>
    </row>
    <row r="280" spans="1:16" ht="15" customHeight="1" x14ac:dyDescent="0.2">
      <c r="A280" s="33"/>
      <c r="B280" s="338"/>
      <c r="C280" s="8">
        <v>2422</v>
      </c>
      <c r="D280" s="8" t="s">
        <v>152</v>
      </c>
      <c r="E280" s="8" t="s">
        <v>32</v>
      </c>
      <c r="F280" s="8" t="s">
        <v>9</v>
      </c>
      <c r="G280" s="11">
        <v>20.3</v>
      </c>
      <c r="H280" s="8" t="s">
        <v>118</v>
      </c>
      <c r="I280" s="11">
        <v>1</v>
      </c>
      <c r="J280" s="11" t="s">
        <v>74</v>
      </c>
      <c r="K280" s="12">
        <v>10</v>
      </c>
      <c r="L280" s="183"/>
      <c r="M280" s="35"/>
      <c r="N280" s="186"/>
      <c r="O280" s="158">
        <f t="shared" si="18"/>
        <v>0</v>
      </c>
      <c r="P280" s="34"/>
    </row>
    <row r="281" spans="1:16" ht="15" customHeight="1" x14ac:dyDescent="0.2">
      <c r="A281" s="33"/>
      <c r="B281" s="338"/>
      <c r="C281" s="8">
        <v>2423</v>
      </c>
      <c r="D281" s="8" t="s">
        <v>152</v>
      </c>
      <c r="E281" s="287" t="s">
        <v>13</v>
      </c>
      <c r="F281" s="8" t="s">
        <v>9</v>
      </c>
      <c r="G281" s="11">
        <v>20.3</v>
      </c>
      <c r="H281" s="8" t="s">
        <v>118</v>
      </c>
      <c r="I281" s="11">
        <v>1</v>
      </c>
      <c r="J281" s="287" t="s">
        <v>119</v>
      </c>
      <c r="K281" s="224">
        <v>6</v>
      </c>
      <c r="L281" s="183"/>
      <c r="M281" s="35"/>
      <c r="N281" s="168">
        <v>0</v>
      </c>
      <c r="O281" s="158">
        <f t="shared" si="18"/>
        <v>0</v>
      </c>
      <c r="P281" s="34"/>
    </row>
    <row r="282" spans="1:16" ht="15" customHeight="1" x14ac:dyDescent="0.2">
      <c r="A282" s="33"/>
      <c r="B282" s="338"/>
      <c r="C282" s="8">
        <v>2424</v>
      </c>
      <c r="D282" s="8" t="s">
        <v>152</v>
      </c>
      <c r="E282" s="288" t="s">
        <v>13</v>
      </c>
      <c r="F282" s="8" t="s">
        <v>24</v>
      </c>
      <c r="G282" s="11">
        <v>20.3</v>
      </c>
      <c r="H282" s="8" t="s">
        <v>118</v>
      </c>
      <c r="I282" s="11">
        <v>1</v>
      </c>
      <c r="J282" s="288"/>
      <c r="K282" s="225"/>
      <c r="L282" s="183"/>
      <c r="M282" s="35"/>
      <c r="N282" s="168">
        <v>0</v>
      </c>
      <c r="O282" s="158">
        <f t="shared" si="18"/>
        <v>0</v>
      </c>
      <c r="P282" s="34"/>
    </row>
    <row r="283" spans="1:16" ht="15" customHeight="1" x14ac:dyDescent="0.2">
      <c r="A283" s="33"/>
      <c r="B283" s="338"/>
      <c r="C283" s="8">
        <v>2425</v>
      </c>
      <c r="D283" s="8" t="s">
        <v>152</v>
      </c>
      <c r="E283" s="288" t="s">
        <v>13</v>
      </c>
      <c r="F283" s="8" t="s">
        <v>24</v>
      </c>
      <c r="G283" s="11">
        <v>24.9</v>
      </c>
      <c r="H283" s="8" t="s">
        <v>118</v>
      </c>
      <c r="I283" s="11">
        <v>1</v>
      </c>
      <c r="J283" s="288"/>
      <c r="K283" s="225"/>
      <c r="L283" s="183"/>
      <c r="M283" s="35"/>
      <c r="N283" s="168">
        <v>0</v>
      </c>
      <c r="O283" s="158">
        <f t="shared" si="18"/>
        <v>0</v>
      </c>
      <c r="P283" s="34"/>
    </row>
    <row r="284" spans="1:16" ht="15" customHeight="1" x14ac:dyDescent="0.2">
      <c r="A284" s="33"/>
      <c r="B284" s="338"/>
      <c r="C284" s="295">
        <v>24</v>
      </c>
      <c r="D284" s="295" t="s">
        <v>34</v>
      </c>
      <c r="E284" s="47" t="s">
        <v>109</v>
      </c>
      <c r="F284" s="395" t="s">
        <v>16</v>
      </c>
      <c r="G284" s="287">
        <v>16.5</v>
      </c>
      <c r="H284" s="287" t="s">
        <v>118</v>
      </c>
      <c r="I284" s="287">
        <v>1</v>
      </c>
      <c r="J284" s="287" t="s">
        <v>119</v>
      </c>
      <c r="K284" s="224">
        <v>1</v>
      </c>
      <c r="L284" s="222"/>
      <c r="M284" s="35"/>
      <c r="N284" s="285">
        <v>0</v>
      </c>
      <c r="O284" s="283">
        <f>IF(J284="ano",L284*9+N284*3,L284*12)</f>
        <v>0</v>
      </c>
      <c r="P284" s="34"/>
    </row>
    <row r="285" spans="1:16" ht="15" customHeight="1" x14ac:dyDescent="0.2">
      <c r="A285" s="33"/>
      <c r="B285" s="338"/>
      <c r="C285" s="290"/>
      <c r="D285" s="290"/>
      <c r="E285" s="47" t="s">
        <v>99</v>
      </c>
      <c r="F285" s="226"/>
      <c r="G285" s="226"/>
      <c r="H285" s="226"/>
      <c r="I285" s="226"/>
      <c r="J285" s="226"/>
      <c r="K285" s="368"/>
      <c r="L285" s="223"/>
      <c r="M285" s="35"/>
      <c r="N285" s="286"/>
      <c r="O285" s="371">
        <f t="shared" si="17"/>
        <v>0</v>
      </c>
      <c r="P285" s="34"/>
    </row>
    <row r="286" spans="1:16" ht="15" customHeight="1" x14ac:dyDescent="0.2">
      <c r="A286" s="33"/>
      <c r="B286" s="338"/>
      <c r="C286" s="291"/>
      <c r="D286" s="291"/>
      <c r="E286" s="47" t="s">
        <v>125</v>
      </c>
      <c r="F286" s="226"/>
      <c r="G286" s="226"/>
      <c r="H286" s="226"/>
      <c r="I286" s="226"/>
      <c r="J286" s="226"/>
      <c r="K286" s="368"/>
      <c r="L286" s="223"/>
      <c r="M286" s="35"/>
      <c r="N286" s="286"/>
      <c r="O286" s="371">
        <f t="shared" si="17"/>
        <v>0</v>
      </c>
      <c r="P286" s="34"/>
    </row>
    <row r="287" spans="1:16" ht="15" customHeight="1" x14ac:dyDescent="0.2">
      <c r="A287" s="33"/>
      <c r="B287" s="338"/>
      <c r="C287" s="8" t="s">
        <v>153</v>
      </c>
      <c r="D287" s="8" t="s">
        <v>150</v>
      </c>
      <c r="E287" s="8" t="s">
        <v>22</v>
      </c>
      <c r="F287" s="8" t="s">
        <v>16</v>
      </c>
      <c r="G287" s="11">
        <v>266</v>
      </c>
      <c r="H287" s="11">
        <v>250</v>
      </c>
      <c r="I287" s="8" t="s">
        <v>118</v>
      </c>
      <c r="J287" s="11" t="s">
        <v>119</v>
      </c>
      <c r="K287" s="12">
        <v>2</v>
      </c>
      <c r="L287" s="183"/>
      <c r="M287" s="35"/>
      <c r="N287" s="168">
        <v>0</v>
      </c>
      <c r="O287" s="14">
        <f>IF(J287="ano",L287*9+N287*3,L287*12)</f>
        <v>0</v>
      </c>
      <c r="P287" s="34"/>
    </row>
    <row r="288" spans="1:16" ht="15" customHeight="1" x14ac:dyDescent="0.2">
      <c r="A288" s="33"/>
      <c r="B288" s="338"/>
      <c r="C288" s="8">
        <v>2432</v>
      </c>
      <c r="D288" s="8" t="s">
        <v>150</v>
      </c>
      <c r="E288" s="8" t="s">
        <v>21</v>
      </c>
      <c r="F288" s="8" t="s">
        <v>16</v>
      </c>
      <c r="G288" s="11">
        <v>23.2</v>
      </c>
      <c r="H288" s="8" t="s">
        <v>118</v>
      </c>
      <c r="I288" s="8" t="s">
        <v>118</v>
      </c>
      <c r="J288" s="11" t="s">
        <v>119</v>
      </c>
      <c r="K288" s="12">
        <v>2</v>
      </c>
      <c r="L288" s="183"/>
      <c r="M288" s="35"/>
      <c r="N288" s="168">
        <v>0</v>
      </c>
      <c r="O288" s="14">
        <f>IF(J288="ano",L288*9+N288*3,L288*12)</f>
        <v>0</v>
      </c>
      <c r="P288" s="34"/>
    </row>
    <row r="289" spans="1:16" ht="15" customHeight="1" x14ac:dyDescent="0.2">
      <c r="A289" s="33"/>
      <c r="B289" s="338"/>
      <c r="C289" s="295">
        <v>24</v>
      </c>
      <c r="D289" s="295" t="s">
        <v>34</v>
      </c>
      <c r="E289" s="47" t="s">
        <v>108</v>
      </c>
      <c r="F289" s="395" t="s">
        <v>16</v>
      </c>
      <c r="G289" s="287">
        <v>16.5</v>
      </c>
      <c r="H289" s="287" t="s">
        <v>118</v>
      </c>
      <c r="I289" s="287">
        <v>1</v>
      </c>
      <c r="J289" s="287" t="s">
        <v>119</v>
      </c>
      <c r="K289" s="224">
        <v>1</v>
      </c>
      <c r="L289" s="222"/>
      <c r="M289" s="35"/>
      <c r="N289" s="285">
        <v>0</v>
      </c>
      <c r="O289" s="283">
        <f>IF(J289="ano",L289*9+N289*3,L289*12)</f>
        <v>0</v>
      </c>
      <c r="P289" s="34"/>
    </row>
    <row r="290" spans="1:16" ht="15" customHeight="1" x14ac:dyDescent="0.2">
      <c r="A290" s="33"/>
      <c r="B290" s="338"/>
      <c r="C290" s="290"/>
      <c r="D290" s="290"/>
      <c r="E290" s="47" t="s">
        <v>99</v>
      </c>
      <c r="F290" s="226"/>
      <c r="G290" s="226"/>
      <c r="H290" s="226"/>
      <c r="I290" s="226"/>
      <c r="J290" s="226"/>
      <c r="K290" s="368"/>
      <c r="L290" s="223"/>
      <c r="M290" s="35"/>
      <c r="N290" s="286"/>
      <c r="O290" s="371">
        <f t="shared" si="17"/>
        <v>0</v>
      </c>
      <c r="P290" s="34"/>
    </row>
    <row r="291" spans="1:16" ht="15" customHeight="1" x14ac:dyDescent="0.2">
      <c r="A291" s="33"/>
      <c r="B291" s="338"/>
      <c r="C291" s="291"/>
      <c r="D291" s="291"/>
      <c r="E291" s="47" t="s">
        <v>125</v>
      </c>
      <c r="F291" s="226"/>
      <c r="G291" s="226"/>
      <c r="H291" s="226"/>
      <c r="I291" s="226"/>
      <c r="J291" s="226"/>
      <c r="K291" s="368"/>
      <c r="L291" s="223"/>
      <c r="M291" s="35"/>
      <c r="N291" s="286"/>
      <c r="O291" s="371">
        <f t="shared" si="17"/>
        <v>0</v>
      </c>
      <c r="P291" s="34"/>
    </row>
    <row r="292" spans="1:16" ht="15" customHeight="1" x14ac:dyDescent="0.2">
      <c r="A292" s="33"/>
      <c r="B292" s="338"/>
      <c r="C292" s="8">
        <v>2439</v>
      </c>
      <c r="D292" s="8" t="s">
        <v>33</v>
      </c>
      <c r="E292" s="287" t="s">
        <v>13</v>
      </c>
      <c r="F292" s="8" t="s">
        <v>24</v>
      </c>
      <c r="G292" s="11">
        <v>24.9</v>
      </c>
      <c r="H292" s="8" t="s">
        <v>118</v>
      </c>
      <c r="I292" s="11">
        <v>1</v>
      </c>
      <c r="J292" s="287" t="s">
        <v>119</v>
      </c>
      <c r="K292" s="224">
        <v>6</v>
      </c>
      <c r="L292" s="183"/>
      <c r="M292" s="35"/>
      <c r="N292" s="168">
        <v>0</v>
      </c>
      <c r="O292" s="14">
        <f>IF(J292="ano",L292*9+N292*3,L292*12)</f>
        <v>0</v>
      </c>
      <c r="P292" s="34"/>
    </row>
    <row r="293" spans="1:16" ht="15" customHeight="1" x14ac:dyDescent="0.2">
      <c r="A293" s="33"/>
      <c r="B293" s="338"/>
      <c r="C293" s="8">
        <v>2440</v>
      </c>
      <c r="D293" s="8" t="s">
        <v>33</v>
      </c>
      <c r="E293" s="288" t="s">
        <v>13</v>
      </c>
      <c r="F293" s="8" t="s">
        <v>24</v>
      </c>
      <c r="G293" s="11">
        <v>20.3</v>
      </c>
      <c r="H293" s="8" t="s">
        <v>118</v>
      </c>
      <c r="I293" s="11">
        <v>1</v>
      </c>
      <c r="J293" s="288"/>
      <c r="K293" s="225"/>
      <c r="L293" s="183"/>
      <c r="M293" s="35"/>
      <c r="N293" s="168">
        <v>0</v>
      </c>
      <c r="O293" s="158">
        <f t="shared" ref="O293:O315" si="19">IF(J293="ano",L293*9+N293*3,L293*12)</f>
        <v>0</v>
      </c>
      <c r="P293" s="34"/>
    </row>
    <row r="294" spans="1:16" ht="15" customHeight="1" x14ac:dyDescent="0.2">
      <c r="A294" s="33"/>
      <c r="B294" s="338"/>
      <c r="C294" s="8">
        <v>2441</v>
      </c>
      <c r="D294" s="8" t="s">
        <v>33</v>
      </c>
      <c r="E294" s="288" t="s">
        <v>13</v>
      </c>
      <c r="F294" s="8" t="s">
        <v>9</v>
      </c>
      <c r="G294" s="11">
        <v>20.3</v>
      </c>
      <c r="H294" s="8" t="s">
        <v>118</v>
      </c>
      <c r="I294" s="11">
        <v>1</v>
      </c>
      <c r="J294" s="288"/>
      <c r="K294" s="225"/>
      <c r="L294" s="183"/>
      <c r="M294" s="35"/>
      <c r="N294" s="168">
        <v>0</v>
      </c>
      <c r="O294" s="158">
        <f t="shared" si="19"/>
        <v>0</v>
      </c>
      <c r="P294" s="34"/>
    </row>
    <row r="295" spans="1:16" ht="15" customHeight="1" x14ac:dyDescent="0.2">
      <c r="A295" s="33"/>
      <c r="B295" s="338"/>
      <c r="C295" s="8">
        <v>2442</v>
      </c>
      <c r="D295" s="8" t="s">
        <v>33</v>
      </c>
      <c r="E295" s="287" t="s">
        <v>8</v>
      </c>
      <c r="F295" s="8" t="s">
        <v>9</v>
      </c>
      <c r="G295" s="11">
        <v>20.3</v>
      </c>
      <c r="H295" s="8" t="s">
        <v>118</v>
      </c>
      <c r="I295" s="11">
        <v>1</v>
      </c>
      <c r="J295" s="287" t="s">
        <v>119</v>
      </c>
      <c r="K295" s="224">
        <v>2</v>
      </c>
      <c r="L295" s="183"/>
      <c r="M295" s="35"/>
      <c r="N295" s="168">
        <v>0</v>
      </c>
      <c r="O295" s="158">
        <f t="shared" si="19"/>
        <v>0</v>
      </c>
      <c r="P295" s="34"/>
    </row>
    <row r="296" spans="1:16" ht="15" customHeight="1" x14ac:dyDescent="0.2">
      <c r="A296" s="33"/>
      <c r="B296" s="338"/>
      <c r="C296" s="8">
        <v>2443</v>
      </c>
      <c r="D296" s="8" t="s">
        <v>33</v>
      </c>
      <c r="E296" s="288" t="s">
        <v>8</v>
      </c>
      <c r="F296" s="8" t="s">
        <v>9</v>
      </c>
      <c r="G296" s="11">
        <v>20.3</v>
      </c>
      <c r="H296" s="8" t="s">
        <v>118</v>
      </c>
      <c r="I296" s="11">
        <v>1</v>
      </c>
      <c r="J296" s="288"/>
      <c r="K296" s="225"/>
      <c r="L296" s="183"/>
      <c r="M296" s="35"/>
      <c r="N296" s="168">
        <v>0</v>
      </c>
      <c r="O296" s="158">
        <f t="shared" si="19"/>
        <v>0</v>
      </c>
      <c r="P296" s="34"/>
    </row>
    <row r="297" spans="1:16" ht="15" customHeight="1" x14ac:dyDescent="0.2">
      <c r="A297" s="33"/>
      <c r="B297" s="338"/>
      <c r="C297" s="8">
        <v>2444</v>
      </c>
      <c r="D297" s="8" t="s">
        <v>33</v>
      </c>
      <c r="E297" s="8" t="s">
        <v>13</v>
      </c>
      <c r="F297" s="8" t="s">
        <v>9</v>
      </c>
      <c r="G297" s="11">
        <v>20.3</v>
      </c>
      <c r="H297" s="8" t="s">
        <v>118</v>
      </c>
      <c r="I297" s="11">
        <v>1</v>
      </c>
      <c r="J297" s="11" t="s">
        <v>119</v>
      </c>
      <c r="K297" s="12">
        <v>5</v>
      </c>
      <c r="L297" s="183"/>
      <c r="M297" s="35"/>
      <c r="N297" s="168">
        <v>0</v>
      </c>
      <c r="O297" s="158">
        <f t="shared" si="19"/>
        <v>0</v>
      </c>
      <c r="P297" s="34"/>
    </row>
    <row r="298" spans="1:16" ht="15" customHeight="1" x14ac:dyDescent="0.2">
      <c r="A298" s="33"/>
      <c r="B298" s="338"/>
      <c r="C298" s="8">
        <v>2445</v>
      </c>
      <c r="D298" s="8" t="s">
        <v>33</v>
      </c>
      <c r="E298" s="8" t="s">
        <v>8</v>
      </c>
      <c r="F298" s="8" t="s">
        <v>9</v>
      </c>
      <c r="G298" s="11">
        <v>20.3</v>
      </c>
      <c r="H298" s="8" t="s">
        <v>118</v>
      </c>
      <c r="I298" s="11">
        <v>1</v>
      </c>
      <c r="J298" s="11" t="s">
        <v>119</v>
      </c>
      <c r="K298" s="12">
        <v>7</v>
      </c>
      <c r="L298" s="183"/>
      <c r="M298" s="44"/>
      <c r="N298" s="168">
        <v>0</v>
      </c>
      <c r="O298" s="158">
        <f t="shared" si="19"/>
        <v>0</v>
      </c>
      <c r="P298" s="34"/>
    </row>
    <row r="299" spans="1:16" ht="15" customHeight="1" x14ac:dyDescent="0.2">
      <c r="A299" s="33"/>
      <c r="B299" s="338"/>
      <c r="C299" s="8">
        <v>2446</v>
      </c>
      <c r="D299" s="8" t="s">
        <v>33</v>
      </c>
      <c r="E299" s="287" t="s">
        <v>13</v>
      </c>
      <c r="F299" s="8" t="s">
        <v>9</v>
      </c>
      <c r="G299" s="11">
        <v>20.3</v>
      </c>
      <c r="H299" s="8" t="s">
        <v>118</v>
      </c>
      <c r="I299" s="11">
        <v>1</v>
      </c>
      <c r="J299" s="287" t="s">
        <v>119</v>
      </c>
      <c r="K299" s="224">
        <v>6</v>
      </c>
      <c r="L299" s="183"/>
      <c r="M299" s="35"/>
      <c r="N299" s="168">
        <v>0</v>
      </c>
      <c r="O299" s="158">
        <f t="shared" si="19"/>
        <v>0</v>
      </c>
      <c r="P299" s="34"/>
    </row>
    <row r="300" spans="1:16" ht="15" customHeight="1" x14ac:dyDescent="0.2">
      <c r="A300" s="33"/>
      <c r="B300" s="338"/>
      <c r="C300" s="8">
        <v>2447</v>
      </c>
      <c r="D300" s="8" t="s">
        <v>33</v>
      </c>
      <c r="E300" s="288" t="s">
        <v>13</v>
      </c>
      <c r="F300" s="8" t="s">
        <v>9</v>
      </c>
      <c r="G300" s="11">
        <v>20.3</v>
      </c>
      <c r="H300" s="8" t="s">
        <v>118</v>
      </c>
      <c r="I300" s="11">
        <v>1</v>
      </c>
      <c r="J300" s="288"/>
      <c r="K300" s="225"/>
      <c r="L300" s="183"/>
      <c r="M300" s="35"/>
      <c r="N300" s="168">
        <v>0</v>
      </c>
      <c r="O300" s="158">
        <f t="shared" si="19"/>
        <v>0</v>
      </c>
      <c r="P300" s="34"/>
    </row>
    <row r="301" spans="1:16" ht="15" customHeight="1" x14ac:dyDescent="0.2">
      <c r="A301" s="33"/>
      <c r="B301" s="338"/>
      <c r="C301" s="8">
        <v>2448</v>
      </c>
      <c r="D301" s="8" t="s">
        <v>33</v>
      </c>
      <c r="E301" s="288" t="s">
        <v>13</v>
      </c>
      <c r="F301" s="8" t="s">
        <v>9</v>
      </c>
      <c r="G301" s="11">
        <v>20.3</v>
      </c>
      <c r="H301" s="8" t="s">
        <v>118</v>
      </c>
      <c r="I301" s="11">
        <v>1</v>
      </c>
      <c r="J301" s="288"/>
      <c r="K301" s="225"/>
      <c r="L301" s="183"/>
      <c r="M301" s="35"/>
      <c r="N301" s="168">
        <v>0</v>
      </c>
      <c r="O301" s="158">
        <f t="shared" si="19"/>
        <v>0</v>
      </c>
      <c r="P301" s="34"/>
    </row>
    <row r="302" spans="1:16" ht="15" customHeight="1" x14ac:dyDescent="0.2">
      <c r="A302" s="33"/>
      <c r="B302" s="338"/>
      <c r="C302" s="8">
        <v>2449</v>
      </c>
      <c r="D302" s="8" t="s">
        <v>33</v>
      </c>
      <c r="E302" s="288" t="s">
        <v>13</v>
      </c>
      <c r="F302" s="8" t="s">
        <v>9</v>
      </c>
      <c r="G302" s="11">
        <v>20.3</v>
      </c>
      <c r="H302" s="8" t="s">
        <v>118</v>
      </c>
      <c r="I302" s="11">
        <v>1</v>
      </c>
      <c r="J302" s="288"/>
      <c r="K302" s="225"/>
      <c r="L302" s="183"/>
      <c r="M302" s="35"/>
      <c r="N302" s="168">
        <v>0</v>
      </c>
      <c r="O302" s="158">
        <f t="shared" si="19"/>
        <v>0</v>
      </c>
      <c r="P302" s="34"/>
    </row>
    <row r="303" spans="1:16" ht="15" customHeight="1" x14ac:dyDescent="0.2">
      <c r="A303" s="33"/>
      <c r="B303" s="338"/>
      <c r="C303" s="8">
        <v>2450</v>
      </c>
      <c r="D303" s="8" t="s">
        <v>33</v>
      </c>
      <c r="E303" s="288" t="s">
        <v>13</v>
      </c>
      <c r="F303" s="8" t="s">
        <v>9</v>
      </c>
      <c r="G303" s="11">
        <v>20.3</v>
      </c>
      <c r="H303" s="8" t="s">
        <v>118</v>
      </c>
      <c r="I303" s="11">
        <v>1</v>
      </c>
      <c r="J303" s="288"/>
      <c r="K303" s="225"/>
      <c r="L303" s="183"/>
      <c r="M303" s="35"/>
      <c r="N303" s="168">
        <v>0</v>
      </c>
      <c r="O303" s="158">
        <f t="shared" si="19"/>
        <v>0</v>
      </c>
      <c r="P303" s="34"/>
    </row>
    <row r="304" spans="1:16" ht="15" customHeight="1" x14ac:dyDescent="0.2">
      <c r="A304" s="33"/>
      <c r="B304" s="338"/>
      <c r="C304" s="8">
        <v>2451</v>
      </c>
      <c r="D304" s="8" t="s">
        <v>33</v>
      </c>
      <c r="E304" s="8" t="s">
        <v>8</v>
      </c>
      <c r="F304" s="8" t="s">
        <v>9</v>
      </c>
      <c r="G304" s="11">
        <v>20.3</v>
      </c>
      <c r="H304" s="8" t="s">
        <v>118</v>
      </c>
      <c r="I304" s="11">
        <v>1</v>
      </c>
      <c r="J304" s="11" t="s">
        <v>119</v>
      </c>
      <c r="K304" s="12">
        <v>7</v>
      </c>
      <c r="L304" s="183"/>
      <c r="M304" s="35"/>
      <c r="N304" s="168">
        <v>0</v>
      </c>
      <c r="O304" s="158">
        <f t="shared" si="19"/>
        <v>0</v>
      </c>
      <c r="P304" s="34"/>
    </row>
    <row r="305" spans="1:16" ht="15" customHeight="1" x14ac:dyDescent="0.2">
      <c r="A305" s="33"/>
      <c r="B305" s="338"/>
      <c r="C305" s="8">
        <v>2452</v>
      </c>
      <c r="D305" s="8" t="s">
        <v>33</v>
      </c>
      <c r="E305" s="8" t="s">
        <v>13</v>
      </c>
      <c r="F305" s="8" t="s">
        <v>16</v>
      </c>
      <c r="G305" s="11">
        <v>12</v>
      </c>
      <c r="H305" s="8" t="s">
        <v>118</v>
      </c>
      <c r="I305" s="11">
        <v>1</v>
      </c>
      <c r="J305" s="11" t="s">
        <v>119</v>
      </c>
      <c r="K305" s="12">
        <v>6</v>
      </c>
      <c r="L305" s="183"/>
      <c r="M305" s="35"/>
      <c r="N305" s="168">
        <v>0</v>
      </c>
      <c r="O305" s="158">
        <f t="shared" si="19"/>
        <v>0</v>
      </c>
      <c r="P305" s="34"/>
    </row>
    <row r="306" spans="1:16" ht="15" customHeight="1" x14ac:dyDescent="0.2">
      <c r="A306" s="33"/>
      <c r="B306" s="338"/>
      <c r="C306" s="8">
        <v>2455</v>
      </c>
      <c r="D306" s="8" t="s">
        <v>33</v>
      </c>
      <c r="E306" s="8" t="s">
        <v>8</v>
      </c>
      <c r="F306" s="8" t="s">
        <v>9</v>
      </c>
      <c r="G306" s="11">
        <v>9</v>
      </c>
      <c r="H306" s="8" t="s">
        <v>118</v>
      </c>
      <c r="I306" s="11">
        <v>1</v>
      </c>
      <c r="J306" s="11" t="s">
        <v>119</v>
      </c>
      <c r="K306" s="12">
        <v>7</v>
      </c>
      <c r="L306" s="183"/>
      <c r="M306" s="35"/>
      <c r="N306" s="168">
        <v>0</v>
      </c>
      <c r="O306" s="158">
        <f t="shared" si="19"/>
        <v>0</v>
      </c>
      <c r="P306" s="34"/>
    </row>
    <row r="307" spans="1:16" ht="15" customHeight="1" x14ac:dyDescent="0.2">
      <c r="A307" s="33"/>
      <c r="B307" s="338"/>
      <c r="C307" s="8">
        <v>2457</v>
      </c>
      <c r="D307" s="8" t="s">
        <v>33</v>
      </c>
      <c r="E307" s="8" t="s">
        <v>13</v>
      </c>
      <c r="F307" s="8" t="s">
        <v>9</v>
      </c>
      <c r="G307" s="11">
        <v>19.600000000000001</v>
      </c>
      <c r="H307" s="8" t="s">
        <v>118</v>
      </c>
      <c r="I307" s="11">
        <v>1</v>
      </c>
      <c r="J307" s="11" t="s">
        <v>119</v>
      </c>
      <c r="K307" s="12">
        <v>6</v>
      </c>
      <c r="L307" s="183"/>
      <c r="M307" s="35"/>
      <c r="N307" s="168">
        <v>0</v>
      </c>
      <c r="O307" s="158">
        <f t="shared" si="19"/>
        <v>0</v>
      </c>
      <c r="P307" s="34"/>
    </row>
    <row r="308" spans="1:16" ht="15" customHeight="1" x14ac:dyDescent="0.2">
      <c r="A308" s="33"/>
      <c r="B308" s="338"/>
      <c r="C308" s="8">
        <v>2458</v>
      </c>
      <c r="D308" s="8" t="s">
        <v>33</v>
      </c>
      <c r="E308" s="8" t="s">
        <v>8</v>
      </c>
      <c r="F308" s="8" t="s">
        <v>9</v>
      </c>
      <c r="G308" s="11">
        <v>20.3</v>
      </c>
      <c r="H308" s="8" t="s">
        <v>118</v>
      </c>
      <c r="I308" s="11">
        <v>1</v>
      </c>
      <c r="J308" s="11" t="s">
        <v>119</v>
      </c>
      <c r="K308" s="12">
        <v>7</v>
      </c>
      <c r="L308" s="183"/>
      <c r="M308" s="35"/>
      <c r="N308" s="168">
        <v>0</v>
      </c>
      <c r="O308" s="158">
        <f t="shared" si="19"/>
        <v>0</v>
      </c>
      <c r="P308" s="34"/>
    </row>
    <row r="309" spans="1:16" ht="15" customHeight="1" x14ac:dyDescent="0.2">
      <c r="A309" s="33"/>
      <c r="B309" s="338"/>
      <c r="C309" s="8">
        <v>2459</v>
      </c>
      <c r="D309" s="8" t="s">
        <v>33</v>
      </c>
      <c r="E309" s="8" t="s">
        <v>14</v>
      </c>
      <c r="F309" s="8" t="s">
        <v>9</v>
      </c>
      <c r="G309" s="11">
        <v>12.3</v>
      </c>
      <c r="H309" s="8" t="s">
        <v>118</v>
      </c>
      <c r="I309" s="11">
        <v>1</v>
      </c>
      <c r="J309" s="11" t="s">
        <v>119</v>
      </c>
      <c r="K309" s="12">
        <v>1</v>
      </c>
      <c r="L309" s="183"/>
      <c r="M309" s="35"/>
      <c r="N309" s="168">
        <v>0</v>
      </c>
      <c r="O309" s="158">
        <f t="shared" si="19"/>
        <v>0</v>
      </c>
      <c r="P309" s="34"/>
    </row>
    <row r="310" spans="1:16" ht="15" customHeight="1" x14ac:dyDescent="0.2">
      <c r="A310" s="33"/>
      <c r="B310" s="338"/>
      <c r="C310" s="8" t="s">
        <v>154</v>
      </c>
      <c r="D310" s="8" t="s">
        <v>33</v>
      </c>
      <c r="E310" s="287" t="s">
        <v>32</v>
      </c>
      <c r="F310" s="8" t="s">
        <v>9</v>
      </c>
      <c r="G310" s="11">
        <v>8</v>
      </c>
      <c r="H310" s="8" t="s">
        <v>118</v>
      </c>
      <c r="I310" s="8" t="s">
        <v>118</v>
      </c>
      <c r="J310" s="287" t="s">
        <v>119</v>
      </c>
      <c r="K310" s="224">
        <v>10</v>
      </c>
      <c r="L310" s="183"/>
      <c r="M310" s="35"/>
      <c r="N310" s="168">
        <v>0</v>
      </c>
      <c r="O310" s="158">
        <f t="shared" si="19"/>
        <v>0</v>
      </c>
      <c r="P310" s="34"/>
    </row>
    <row r="311" spans="1:16" ht="15" customHeight="1" x14ac:dyDescent="0.2">
      <c r="A311" s="33"/>
      <c r="B311" s="338"/>
      <c r="C311" s="8">
        <v>2460</v>
      </c>
      <c r="D311" s="8" t="s">
        <v>33</v>
      </c>
      <c r="E311" s="288" t="s">
        <v>32</v>
      </c>
      <c r="F311" s="8" t="s">
        <v>9</v>
      </c>
      <c r="G311" s="11">
        <v>10</v>
      </c>
      <c r="H311" s="8" t="s">
        <v>118</v>
      </c>
      <c r="I311" s="8" t="s">
        <v>118</v>
      </c>
      <c r="J311" s="288"/>
      <c r="K311" s="225"/>
      <c r="L311" s="183"/>
      <c r="M311" s="35"/>
      <c r="N311" s="168">
        <v>0</v>
      </c>
      <c r="O311" s="158">
        <f t="shared" si="19"/>
        <v>0</v>
      </c>
      <c r="P311" s="34"/>
    </row>
    <row r="312" spans="1:16" ht="15" customHeight="1" x14ac:dyDescent="0.2">
      <c r="A312" s="33"/>
      <c r="B312" s="338"/>
      <c r="C312" s="8">
        <v>2461</v>
      </c>
      <c r="D312" s="8" t="s">
        <v>33</v>
      </c>
      <c r="E312" s="287" t="s">
        <v>13</v>
      </c>
      <c r="F312" s="8" t="s">
        <v>9</v>
      </c>
      <c r="G312" s="11">
        <v>10.3</v>
      </c>
      <c r="H312" s="8" t="s">
        <v>118</v>
      </c>
      <c r="I312" s="11">
        <v>1</v>
      </c>
      <c r="J312" s="287" t="s">
        <v>119</v>
      </c>
      <c r="K312" s="224">
        <v>6</v>
      </c>
      <c r="L312" s="183"/>
      <c r="M312" s="35"/>
      <c r="N312" s="168">
        <v>0</v>
      </c>
      <c r="O312" s="158">
        <f t="shared" si="19"/>
        <v>0</v>
      </c>
      <c r="P312" s="34"/>
    </row>
    <row r="313" spans="1:16" ht="15" customHeight="1" x14ac:dyDescent="0.2">
      <c r="A313" s="33"/>
      <c r="B313" s="338"/>
      <c r="C313" s="8">
        <v>2462</v>
      </c>
      <c r="D313" s="8" t="s">
        <v>38</v>
      </c>
      <c r="E313" s="288" t="s">
        <v>13</v>
      </c>
      <c r="F313" s="8" t="s">
        <v>24</v>
      </c>
      <c r="G313" s="11">
        <v>20.3</v>
      </c>
      <c r="H313" s="8" t="s">
        <v>118</v>
      </c>
      <c r="I313" s="11">
        <v>1</v>
      </c>
      <c r="J313" s="288"/>
      <c r="K313" s="225"/>
      <c r="L313" s="183"/>
      <c r="M313" s="35"/>
      <c r="N313" s="168">
        <v>0</v>
      </c>
      <c r="O313" s="158">
        <f t="shared" si="19"/>
        <v>0</v>
      </c>
      <c r="P313" s="34"/>
    </row>
    <row r="314" spans="1:16" ht="15" customHeight="1" x14ac:dyDescent="0.2">
      <c r="A314" s="33"/>
      <c r="B314" s="338"/>
      <c r="C314" s="8">
        <v>2463</v>
      </c>
      <c r="D314" s="8" t="s">
        <v>33</v>
      </c>
      <c r="E314" s="287" t="s">
        <v>40</v>
      </c>
      <c r="F314" s="8" t="s">
        <v>9</v>
      </c>
      <c r="G314" s="11">
        <v>87.3</v>
      </c>
      <c r="H314" s="8" t="s">
        <v>118</v>
      </c>
      <c r="I314" s="11">
        <v>1</v>
      </c>
      <c r="J314" s="157" t="s">
        <v>74</v>
      </c>
      <c r="K314" s="224">
        <v>3</v>
      </c>
      <c r="L314" s="183"/>
      <c r="M314" s="35"/>
      <c r="N314" s="186"/>
      <c r="O314" s="158">
        <f t="shared" si="19"/>
        <v>0</v>
      </c>
      <c r="P314" s="34"/>
    </row>
    <row r="315" spans="1:16" ht="15" customHeight="1" x14ac:dyDescent="0.2">
      <c r="A315" s="33"/>
      <c r="B315" s="338"/>
      <c r="C315" s="8">
        <v>2464</v>
      </c>
      <c r="D315" s="8" t="s">
        <v>33</v>
      </c>
      <c r="E315" s="288" t="s">
        <v>40</v>
      </c>
      <c r="F315" s="8" t="s">
        <v>9</v>
      </c>
      <c r="G315" s="11">
        <v>67.599999999999994</v>
      </c>
      <c r="H315" s="8" t="s">
        <v>118</v>
      </c>
      <c r="I315" s="11">
        <v>1</v>
      </c>
      <c r="J315" s="157" t="s">
        <v>74</v>
      </c>
      <c r="K315" s="225"/>
      <c r="L315" s="183"/>
      <c r="M315" s="35"/>
      <c r="N315" s="186"/>
      <c r="O315" s="158">
        <f t="shared" si="19"/>
        <v>0</v>
      </c>
      <c r="P315" s="34"/>
    </row>
    <row r="316" spans="1:16" s="2" customFormat="1" ht="26.25" customHeight="1" x14ac:dyDescent="0.2">
      <c r="B316" s="302" t="s">
        <v>236</v>
      </c>
      <c r="C316" s="303"/>
      <c r="D316" s="303"/>
      <c r="E316" s="303"/>
      <c r="F316" s="303"/>
      <c r="G316" s="303"/>
      <c r="H316" s="303"/>
      <c r="I316" s="303"/>
      <c r="J316" s="303"/>
      <c r="K316" s="304"/>
      <c r="L316" s="31">
        <f>SUM(L255:L315)</f>
        <v>0</v>
      </c>
      <c r="M316" s="31">
        <f t="shared" ref="M316:N316" si="20">SUM(M255:M315)</f>
        <v>0</v>
      </c>
      <c r="N316" s="31">
        <f t="shared" si="20"/>
        <v>0</v>
      </c>
      <c r="O316" s="32">
        <f>SUM(O255:O315)</f>
        <v>0</v>
      </c>
      <c r="P316" s="7"/>
    </row>
    <row r="317" spans="1:16" s="2" customFormat="1" ht="26.25" customHeight="1" x14ac:dyDescent="0.2">
      <c r="B317" s="302" t="s">
        <v>237</v>
      </c>
      <c r="C317" s="303"/>
      <c r="D317" s="303"/>
      <c r="E317" s="303"/>
      <c r="F317" s="303"/>
      <c r="G317" s="303"/>
      <c r="H317" s="303"/>
      <c r="I317" s="303"/>
      <c r="J317" s="303"/>
      <c r="K317" s="304"/>
      <c r="L317" s="31">
        <f>L74+L131+L185+L251+L316</f>
        <v>0</v>
      </c>
      <c r="M317" s="31">
        <f t="shared" ref="M317:N317" si="21">M74+M131+M185+M251+M316</f>
        <v>0</v>
      </c>
      <c r="N317" s="31">
        <f t="shared" si="21"/>
        <v>0</v>
      </c>
      <c r="O317" s="32">
        <f>O74+O131+O185+O251+O316</f>
        <v>0</v>
      </c>
      <c r="P317" s="7"/>
    </row>
    <row r="318" spans="1:16" ht="30" customHeight="1" x14ac:dyDescent="0.2">
      <c r="A318" s="33"/>
      <c r="B318" s="218" t="s">
        <v>0</v>
      </c>
      <c r="C318" s="218" t="s">
        <v>1</v>
      </c>
      <c r="D318" s="218" t="s">
        <v>2</v>
      </c>
      <c r="E318" s="218" t="s">
        <v>3</v>
      </c>
      <c r="F318" s="218" t="s">
        <v>4</v>
      </c>
      <c r="G318" s="218" t="s">
        <v>227</v>
      </c>
      <c r="H318" s="218" t="s">
        <v>228</v>
      </c>
      <c r="I318" s="218" t="s">
        <v>120</v>
      </c>
      <c r="J318" s="300" t="s">
        <v>114</v>
      </c>
      <c r="K318" s="218" t="s">
        <v>72</v>
      </c>
      <c r="L318" s="220" t="s">
        <v>367</v>
      </c>
      <c r="M318" s="159" t="s">
        <v>5</v>
      </c>
      <c r="N318" s="220" t="s">
        <v>368</v>
      </c>
      <c r="O318" s="218" t="s">
        <v>121</v>
      </c>
      <c r="P318" s="218" t="s">
        <v>155</v>
      </c>
    </row>
    <row r="319" spans="1:16" ht="30" customHeight="1" x14ac:dyDescent="0.2">
      <c r="A319" s="33"/>
      <c r="B319" s="305"/>
      <c r="C319" s="219"/>
      <c r="D319" s="219"/>
      <c r="E319" s="219"/>
      <c r="F319" s="219"/>
      <c r="G319" s="219"/>
      <c r="H319" s="219"/>
      <c r="I319" s="219"/>
      <c r="J319" s="301"/>
      <c r="K319" s="219"/>
      <c r="L319" s="221"/>
      <c r="M319" s="6" t="s">
        <v>73</v>
      </c>
      <c r="N319" s="221"/>
      <c r="O319" s="219"/>
      <c r="P319" s="219"/>
    </row>
    <row r="320" spans="1:16" ht="39.75" customHeight="1" x14ac:dyDescent="0.2">
      <c r="A320" s="33"/>
      <c r="B320" s="319" t="s">
        <v>51</v>
      </c>
      <c r="C320" s="320"/>
      <c r="D320" s="320"/>
      <c r="E320" s="320"/>
      <c r="F320" s="320"/>
      <c r="G320" s="320"/>
      <c r="H320" s="320"/>
      <c r="I320" s="320"/>
      <c r="J320" s="320"/>
      <c r="K320" s="320"/>
      <c r="L320" s="320"/>
      <c r="M320" s="320"/>
      <c r="N320" s="320"/>
      <c r="O320" s="321"/>
      <c r="P320" s="34"/>
    </row>
    <row r="321" spans="1:16" ht="15" customHeight="1" x14ac:dyDescent="0.2">
      <c r="A321" s="33"/>
      <c r="B321" s="366" t="s">
        <v>240</v>
      </c>
      <c r="C321" s="8">
        <v>119</v>
      </c>
      <c r="D321" s="9" t="s">
        <v>216</v>
      </c>
      <c r="E321" s="8" t="s">
        <v>13</v>
      </c>
      <c r="F321" s="8" t="s">
        <v>24</v>
      </c>
      <c r="G321" s="11">
        <v>13.9</v>
      </c>
      <c r="H321" s="11" t="s">
        <v>118</v>
      </c>
      <c r="I321" s="11">
        <v>1</v>
      </c>
      <c r="J321" s="11" t="s">
        <v>119</v>
      </c>
      <c r="K321" s="12">
        <v>5</v>
      </c>
      <c r="L321" s="183"/>
      <c r="M321" s="35"/>
      <c r="N321" s="168">
        <v>0</v>
      </c>
      <c r="O321" s="14">
        <f>IF(J321="ano",L321*9+N321*3,L321*12)</f>
        <v>0</v>
      </c>
      <c r="P321" s="34"/>
    </row>
    <row r="322" spans="1:16" ht="15" customHeight="1" x14ac:dyDescent="0.2">
      <c r="A322" s="33"/>
      <c r="B322" s="366"/>
      <c r="C322" s="8">
        <v>116</v>
      </c>
      <c r="D322" s="9" t="s">
        <v>216</v>
      </c>
      <c r="E322" s="8" t="s">
        <v>13</v>
      </c>
      <c r="F322" s="8" t="s">
        <v>24</v>
      </c>
      <c r="G322" s="11">
        <v>24.6</v>
      </c>
      <c r="H322" s="11" t="s">
        <v>118</v>
      </c>
      <c r="I322" s="11">
        <v>1</v>
      </c>
      <c r="J322" s="11" t="s">
        <v>119</v>
      </c>
      <c r="K322" s="12">
        <v>6</v>
      </c>
      <c r="L322" s="183"/>
      <c r="M322" s="35"/>
      <c r="N322" s="168">
        <v>0</v>
      </c>
      <c r="O322" s="158">
        <f t="shared" ref="O322:O331" si="22">IF(J322="ano",L322*9+N322*3,L322*12)</f>
        <v>0</v>
      </c>
      <c r="P322" s="34"/>
    </row>
    <row r="323" spans="1:16" ht="15" customHeight="1" x14ac:dyDescent="0.2">
      <c r="A323" s="33"/>
      <c r="B323" s="366"/>
      <c r="C323" s="8">
        <v>104</v>
      </c>
      <c r="D323" s="9" t="s">
        <v>216</v>
      </c>
      <c r="E323" s="8" t="s">
        <v>22</v>
      </c>
      <c r="F323" s="8" t="s">
        <v>9</v>
      </c>
      <c r="G323" s="11">
        <v>30.4</v>
      </c>
      <c r="H323" s="11">
        <v>50</v>
      </c>
      <c r="I323" s="11" t="s">
        <v>118</v>
      </c>
      <c r="J323" s="11" t="s">
        <v>119</v>
      </c>
      <c r="K323" s="12">
        <v>2</v>
      </c>
      <c r="L323" s="183"/>
      <c r="M323" s="35"/>
      <c r="N323" s="168">
        <v>0</v>
      </c>
      <c r="O323" s="158">
        <f t="shared" si="22"/>
        <v>0</v>
      </c>
      <c r="P323" s="34"/>
    </row>
    <row r="324" spans="1:16" ht="15" customHeight="1" x14ac:dyDescent="0.2">
      <c r="A324" s="33"/>
      <c r="B324" s="366"/>
      <c r="C324" s="8">
        <v>124</v>
      </c>
      <c r="D324" s="9" t="s">
        <v>216</v>
      </c>
      <c r="E324" s="287" t="s">
        <v>13</v>
      </c>
      <c r="F324" s="114" t="s">
        <v>24</v>
      </c>
      <c r="G324" s="11">
        <v>27.6</v>
      </c>
      <c r="H324" s="11" t="s">
        <v>118</v>
      </c>
      <c r="I324" s="11">
        <v>1</v>
      </c>
      <c r="J324" s="287" t="s">
        <v>119</v>
      </c>
      <c r="K324" s="224">
        <v>6</v>
      </c>
      <c r="L324" s="183"/>
      <c r="M324" s="35"/>
      <c r="N324" s="168">
        <v>0</v>
      </c>
      <c r="O324" s="158">
        <f t="shared" si="22"/>
        <v>0</v>
      </c>
      <c r="P324" s="34"/>
    </row>
    <row r="325" spans="1:16" ht="15" customHeight="1" x14ac:dyDescent="0.2">
      <c r="A325" s="33"/>
      <c r="B325" s="366"/>
      <c r="C325" s="8">
        <v>123</v>
      </c>
      <c r="D325" s="9" t="s">
        <v>216</v>
      </c>
      <c r="E325" s="288" t="s">
        <v>12</v>
      </c>
      <c r="F325" s="8" t="s">
        <v>24</v>
      </c>
      <c r="G325" s="11">
        <v>10</v>
      </c>
      <c r="H325" s="11" t="s">
        <v>118</v>
      </c>
      <c r="I325" s="11">
        <v>2</v>
      </c>
      <c r="J325" s="288"/>
      <c r="K325" s="225"/>
      <c r="L325" s="183"/>
      <c r="M325" s="35"/>
      <c r="N325" s="168">
        <v>0</v>
      </c>
      <c r="O325" s="158">
        <f t="shared" si="22"/>
        <v>0</v>
      </c>
      <c r="P325" s="34"/>
    </row>
    <row r="326" spans="1:16" ht="15" customHeight="1" x14ac:dyDescent="0.2">
      <c r="A326" s="33"/>
      <c r="B326" s="366"/>
      <c r="C326" s="8">
        <v>122</v>
      </c>
      <c r="D326" s="9" t="s">
        <v>216</v>
      </c>
      <c r="E326" s="8" t="s">
        <v>217</v>
      </c>
      <c r="F326" s="8" t="s">
        <v>16</v>
      </c>
      <c r="G326" s="11">
        <v>4.5999999999999996</v>
      </c>
      <c r="H326" s="11" t="s">
        <v>118</v>
      </c>
      <c r="I326" s="11">
        <v>1</v>
      </c>
      <c r="J326" s="11" t="s">
        <v>119</v>
      </c>
      <c r="K326" s="12">
        <v>1</v>
      </c>
      <c r="L326" s="183"/>
      <c r="M326" s="35"/>
      <c r="N326" s="168">
        <v>0</v>
      </c>
      <c r="O326" s="158">
        <f t="shared" si="22"/>
        <v>0</v>
      </c>
      <c r="P326" s="34"/>
    </row>
    <row r="327" spans="1:16" ht="15" customHeight="1" x14ac:dyDescent="0.2">
      <c r="A327" s="33"/>
      <c r="B327" s="366"/>
      <c r="C327" s="109" t="s">
        <v>260</v>
      </c>
      <c r="D327" s="9" t="s">
        <v>216</v>
      </c>
      <c r="E327" s="109" t="s">
        <v>13</v>
      </c>
      <c r="F327" s="109" t="s">
        <v>24</v>
      </c>
      <c r="G327" s="108">
        <v>14.2</v>
      </c>
      <c r="H327" s="108"/>
      <c r="I327" s="108">
        <v>1</v>
      </c>
      <c r="J327" s="108" t="s">
        <v>119</v>
      </c>
      <c r="K327" s="107">
        <v>6</v>
      </c>
      <c r="L327" s="183"/>
      <c r="M327" s="35"/>
      <c r="N327" s="168">
        <v>0</v>
      </c>
      <c r="O327" s="158">
        <f t="shared" si="22"/>
        <v>0</v>
      </c>
      <c r="P327" s="34"/>
    </row>
    <row r="328" spans="1:16" ht="15" customHeight="1" x14ac:dyDescent="0.2">
      <c r="A328" s="33"/>
      <c r="B328" s="366"/>
      <c r="C328" s="109">
        <v>120</v>
      </c>
      <c r="D328" s="9" t="s">
        <v>216</v>
      </c>
      <c r="E328" s="109" t="s">
        <v>13</v>
      </c>
      <c r="F328" s="109" t="s">
        <v>24</v>
      </c>
      <c r="G328" s="108">
        <v>36.1</v>
      </c>
      <c r="H328" s="108"/>
      <c r="I328" s="108">
        <v>4</v>
      </c>
      <c r="J328" s="108" t="s">
        <v>119</v>
      </c>
      <c r="K328" s="107">
        <v>6</v>
      </c>
      <c r="L328" s="183"/>
      <c r="M328" s="35"/>
      <c r="N328" s="168">
        <v>0</v>
      </c>
      <c r="O328" s="158">
        <f t="shared" si="22"/>
        <v>0</v>
      </c>
      <c r="P328" s="34"/>
    </row>
    <row r="329" spans="1:16" ht="15" customHeight="1" x14ac:dyDescent="0.2">
      <c r="A329" s="33"/>
      <c r="B329" s="366"/>
      <c r="C329" s="8">
        <v>103</v>
      </c>
      <c r="D329" s="9" t="s">
        <v>216</v>
      </c>
      <c r="E329" s="8" t="s">
        <v>75</v>
      </c>
      <c r="F329" s="8" t="s">
        <v>16</v>
      </c>
      <c r="G329" s="11">
        <v>29.5</v>
      </c>
      <c r="H329" s="11" t="s">
        <v>118</v>
      </c>
      <c r="I329" s="11" t="s">
        <v>118</v>
      </c>
      <c r="J329" s="11" t="s">
        <v>119</v>
      </c>
      <c r="K329" s="12">
        <v>2</v>
      </c>
      <c r="L329" s="183"/>
      <c r="M329" s="35"/>
      <c r="N329" s="168">
        <v>0</v>
      </c>
      <c r="O329" s="158">
        <f t="shared" si="22"/>
        <v>0</v>
      </c>
      <c r="P329" s="34"/>
    </row>
    <row r="330" spans="1:16" ht="15" customHeight="1" x14ac:dyDescent="0.2">
      <c r="A330" s="33"/>
      <c r="B330" s="366"/>
      <c r="C330" s="8">
        <v>1</v>
      </c>
      <c r="D330" s="8" t="s">
        <v>118</v>
      </c>
      <c r="E330" s="8" t="s">
        <v>76</v>
      </c>
      <c r="F330" s="8" t="s">
        <v>9</v>
      </c>
      <c r="G330" s="11">
        <v>1.3</v>
      </c>
      <c r="H330" s="11">
        <v>9</v>
      </c>
      <c r="I330" s="11" t="s">
        <v>118</v>
      </c>
      <c r="J330" s="11" t="s">
        <v>119</v>
      </c>
      <c r="K330" s="12">
        <v>8</v>
      </c>
      <c r="L330" s="183"/>
      <c r="M330" s="35"/>
      <c r="N330" s="168">
        <v>0</v>
      </c>
      <c r="O330" s="158">
        <f t="shared" si="22"/>
        <v>0</v>
      </c>
      <c r="P330" s="34"/>
    </row>
    <row r="331" spans="1:16" ht="15" customHeight="1" x14ac:dyDescent="0.2">
      <c r="A331" s="33"/>
      <c r="B331" s="366"/>
      <c r="C331" s="8">
        <v>1</v>
      </c>
      <c r="D331" s="8" t="s">
        <v>118</v>
      </c>
      <c r="E331" s="8" t="s">
        <v>77</v>
      </c>
      <c r="F331" s="8" t="s">
        <v>9</v>
      </c>
      <c r="G331" s="11">
        <v>1.3</v>
      </c>
      <c r="H331" s="11">
        <v>9</v>
      </c>
      <c r="I331" s="11" t="s">
        <v>118</v>
      </c>
      <c r="J331" s="11" t="s">
        <v>119</v>
      </c>
      <c r="K331" s="12">
        <v>8</v>
      </c>
      <c r="L331" s="183"/>
      <c r="M331" s="35"/>
      <c r="N331" s="168">
        <v>0</v>
      </c>
      <c r="O331" s="158">
        <f t="shared" si="22"/>
        <v>0</v>
      </c>
      <c r="P331" s="34"/>
    </row>
    <row r="332" spans="1:16" ht="15" customHeight="1" x14ac:dyDescent="0.2">
      <c r="A332" s="33"/>
      <c r="B332" s="366"/>
      <c r="C332" s="295">
        <v>1</v>
      </c>
      <c r="D332" s="289" t="s">
        <v>78</v>
      </c>
      <c r="E332" s="45" t="s">
        <v>80</v>
      </c>
      <c r="F332" s="295" t="s">
        <v>16</v>
      </c>
      <c r="G332" s="292">
        <v>13</v>
      </c>
      <c r="H332" s="292" t="s">
        <v>118</v>
      </c>
      <c r="I332" s="292">
        <v>2</v>
      </c>
      <c r="J332" s="292" t="s">
        <v>119</v>
      </c>
      <c r="K332" s="357">
        <v>1</v>
      </c>
      <c r="L332" s="273"/>
      <c r="M332" s="35"/>
      <c r="N332" s="209">
        <v>0</v>
      </c>
      <c r="O332" s="206">
        <f>IF(J332="ano",L332*9+N332*3,L332*12)</f>
        <v>0</v>
      </c>
      <c r="P332" s="34"/>
    </row>
    <row r="333" spans="1:16" ht="15" customHeight="1" x14ac:dyDescent="0.2">
      <c r="A333" s="33"/>
      <c r="B333" s="366"/>
      <c r="C333" s="290"/>
      <c r="D333" s="290"/>
      <c r="E333" s="45" t="s">
        <v>79</v>
      </c>
      <c r="F333" s="293"/>
      <c r="G333" s="293"/>
      <c r="H333" s="293"/>
      <c r="I333" s="293"/>
      <c r="J333" s="293"/>
      <c r="K333" s="358"/>
      <c r="L333" s="274"/>
      <c r="M333" s="35"/>
      <c r="N333" s="210"/>
      <c r="O333" s="212">
        <f t="shared" ref="O333:O349" si="23">IF(J333="ano",L333*9+L333*3/2,L333*12)</f>
        <v>0</v>
      </c>
      <c r="P333" s="34"/>
    </row>
    <row r="334" spans="1:16" ht="15" customHeight="1" x14ac:dyDescent="0.2">
      <c r="A334" s="33"/>
      <c r="B334" s="366"/>
      <c r="C334" s="290"/>
      <c r="D334" s="290"/>
      <c r="E334" s="45" t="s">
        <v>81</v>
      </c>
      <c r="F334" s="293"/>
      <c r="G334" s="293"/>
      <c r="H334" s="293"/>
      <c r="I334" s="293"/>
      <c r="J334" s="293"/>
      <c r="K334" s="358"/>
      <c r="L334" s="274"/>
      <c r="M334" s="35"/>
      <c r="N334" s="210"/>
      <c r="O334" s="212">
        <f t="shared" si="23"/>
        <v>0</v>
      </c>
      <c r="P334" s="34"/>
    </row>
    <row r="335" spans="1:16" ht="15" customHeight="1" x14ac:dyDescent="0.2">
      <c r="A335" s="33"/>
      <c r="B335" s="366"/>
      <c r="C335" s="290"/>
      <c r="D335" s="290"/>
      <c r="E335" s="45" t="s">
        <v>82</v>
      </c>
      <c r="F335" s="293"/>
      <c r="G335" s="293"/>
      <c r="H335" s="293"/>
      <c r="I335" s="293"/>
      <c r="J335" s="293"/>
      <c r="K335" s="358"/>
      <c r="L335" s="274"/>
      <c r="M335" s="35"/>
      <c r="N335" s="210"/>
      <c r="O335" s="212">
        <f t="shared" si="23"/>
        <v>0</v>
      </c>
      <c r="P335" s="34"/>
    </row>
    <row r="336" spans="1:16" ht="15" customHeight="1" x14ac:dyDescent="0.2">
      <c r="A336" s="33"/>
      <c r="B336" s="366"/>
      <c r="C336" s="291"/>
      <c r="D336" s="291"/>
      <c r="E336" s="45" t="s">
        <v>110</v>
      </c>
      <c r="F336" s="294"/>
      <c r="G336" s="294"/>
      <c r="H336" s="294"/>
      <c r="I336" s="294"/>
      <c r="J336" s="294"/>
      <c r="K336" s="359"/>
      <c r="L336" s="275"/>
      <c r="M336" s="35"/>
      <c r="N336" s="211"/>
      <c r="O336" s="213">
        <f t="shared" si="23"/>
        <v>0</v>
      </c>
      <c r="P336" s="34"/>
    </row>
    <row r="337" spans="1:16" ht="15" customHeight="1" x14ac:dyDescent="0.2">
      <c r="A337" s="33"/>
      <c r="B337" s="366"/>
      <c r="C337" s="8" t="s">
        <v>130</v>
      </c>
      <c r="D337" s="9" t="s">
        <v>216</v>
      </c>
      <c r="E337" s="8" t="s">
        <v>52</v>
      </c>
      <c r="F337" s="8" t="s">
        <v>16</v>
      </c>
      <c r="G337" s="11">
        <v>5.2</v>
      </c>
      <c r="H337" s="11" t="s">
        <v>118</v>
      </c>
      <c r="I337" s="11" t="s">
        <v>118</v>
      </c>
      <c r="J337" s="11" t="s">
        <v>119</v>
      </c>
      <c r="K337" s="12">
        <v>2</v>
      </c>
      <c r="L337" s="183"/>
      <c r="M337" s="35"/>
      <c r="N337" s="168">
        <v>0</v>
      </c>
      <c r="O337" s="14">
        <f>IF(J337="ano",L337*9+N337*3,L337*12)</f>
        <v>0</v>
      </c>
      <c r="P337" s="34"/>
    </row>
    <row r="338" spans="1:16" ht="15" customHeight="1" x14ac:dyDescent="0.2">
      <c r="A338" s="33"/>
      <c r="B338" s="366"/>
      <c r="C338" s="8" t="s">
        <v>131</v>
      </c>
      <c r="D338" s="9" t="s">
        <v>216</v>
      </c>
      <c r="E338" s="8" t="s">
        <v>53</v>
      </c>
      <c r="F338" s="8" t="s">
        <v>16</v>
      </c>
      <c r="G338" s="11">
        <v>49.5</v>
      </c>
      <c r="H338" s="11" t="s">
        <v>118</v>
      </c>
      <c r="I338" s="11">
        <v>1</v>
      </c>
      <c r="J338" s="11" t="s">
        <v>119</v>
      </c>
      <c r="K338" s="12">
        <v>9</v>
      </c>
      <c r="L338" s="183"/>
      <c r="M338" s="35"/>
      <c r="N338" s="168">
        <v>0</v>
      </c>
      <c r="O338" s="158">
        <f t="shared" ref="O338:O340" si="24">IF(J338="ano",L338*9+N338*3,L338*12)</f>
        <v>0</v>
      </c>
      <c r="P338" s="34"/>
    </row>
    <row r="339" spans="1:16" ht="15" customHeight="1" x14ac:dyDescent="0.2">
      <c r="A339" s="33"/>
      <c r="B339" s="366"/>
      <c r="C339" s="8">
        <v>101</v>
      </c>
      <c r="D339" s="8" t="s">
        <v>118</v>
      </c>
      <c r="E339" s="8" t="s">
        <v>54</v>
      </c>
      <c r="F339" s="8" t="s">
        <v>16</v>
      </c>
      <c r="G339" s="11">
        <v>66</v>
      </c>
      <c r="H339" s="11" t="s">
        <v>118</v>
      </c>
      <c r="I339" s="11">
        <v>4</v>
      </c>
      <c r="J339" s="11" t="s">
        <v>119</v>
      </c>
      <c r="K339" s="12">
        <v>2</v>
      </c>
      <c r="L339" s="183"/>
      <c r="M339" s="35"/>
      <c r="N339" s="168">
        <v>0</v>
      </c>
      <c r="O339" s="158">
        <f t="shared" si="24"/>
        <v>0</v>
      </c>
      <c r="P339" s="34"/>
    </row>
    <row r="340" spans="1:16" ht="15" customHeight="1" x14ac:dyDescent="0.2">
      <c r="A340" s="33"/>
      <c r="B340" s="366"/>
      <c r="C340" s="8">
        <v>102</v>
      </c>
      <c r="D340" s="8" t="s">
        <v>118</v>
      </c>
      <c r="E340" s="8" t="s">
        <v>55</v>
      </c>
      <c r="F340" s="8" t="s">
        <v>16</v>
      </c>
      <c r="G340" s="11">
        <v>40.9</v>
      </c>
      <c r="H340" s="11" t="s">
        <v>118</v>
      </c>
      <c r="I340" s="11">
        <v>2</v>
      </c>
      <c r="J340" s="11" t="s">
        <v>119</v>
      </c>
      <c r="K340" s="12">
        <v>2</v>
      </c>
      <c r="L340" s="183"/>
      <c r="M340" s="35"/>
      <c r="N340" s="168">
        <v>0</v>
      </c>
      <c r="O340" s="158">
        <f t="shared" si="24"/>
        <v>0</v>
      </c>
      <c r="P340" s="34"/>
    </row>
    <row r="341" spans="1:16" ht="15" customHeight="1" x14ac:dyDescent="0.2">
      <c r="A341" s="33"/>
      <c r="B341" s="366"/>
      <c r="C341" s="295">
        <v>1</v>
      </c>
      <c r="D341" s="289" t="s">
        <v>83</v>
      </c>
      <c r="E341" s="45" t="s">
        <v>80</v>
      </c>
      <c r="F341" s="295" t="s">
        <v>16</v>
      </c>
      <c r="G341" s="292">
        <v>20</v>
      </c>
      <c r="H341" s="292" t="s">
        <v>118</v>
      </c>
      <c r="I341" s="292">
        <v>2</v>
      </c>
      <c r="J341" s="292" t="s">
        <v>119</v>
      </c>
      <c r="K341" s="357">
        <v>1</v>
      </c>
      <c r="L341" s="273"/>
      <c r="M341" s="35"/>
      <c r="N341" s="209">
        <v>0</v>
      </c>
      <c r="O341" s="206">
        <f>IF(J341="ano",L341*9+N341*3,L341*12)</f>
        <v>0</v>
      </c>
      <c r="P341" s="34"/>
    </row>
    <row r="342" spans="1:16" ht="15" customHeight="1" x14ac:dyDescent="0.2">
      <c r="A342" s="33"/>
      <c r="B342" s="366"/>
      <c r="C342" s="290"/>
      <c r="D342" s="290"/>
      <c r="E342" s="45" t="s">
        <v>84</v>
      </c>
      <c r="F342" s="293"/>
      <c r="G342" s="293"/>
      <c r="H342" s="293"/>
      <c r="I342" s="293"/>
      <c r="J342" s="293"/>
      <c r="K342" s="358"/>
      <c r="L342" s="274"/>
      <c r="M342" s="35"/>
      <c r="N342" s="210"/>
      <c r="O342" s="212">
        <f t="shared" si="23"/>
        <v>0</v>
      </c>
      <c r="P342" s="34"/>
    </row>
    <row r="343" spans="1:16" ht="15" customHeight="1" x14ac:dyDescent="0.2">
      <c r="A343" s="33"/>
      <c r="B343" s="366"/>
      <c r="C343" s="290"/>
      <c r="D343" s="290"/>
      <c r="E343" s="45" t="s">
        <v>85</v>
      </c>
      <c r="F343" s="293"/>
      <c r="G343" s="293"/>
      <c r="H343" s="293"/>
      <c r="I343" s="293"/>
      <c r="J343" s="293"/>
      <c r="K343" s="358"/>
      <c r="L343" s="274"/>
      <c r="M343" s="35"/>
      <c r="N343" s="210"/>
      <c r="O343" s="212">
        <f t="shared" si="23"/>
        <v>0</v>
      </c>
      <c r="P343" s="34"/>
    </row>
    <row r="344" spans="1:16" ht="15" customHeight="1" x14ac:dyDescent="0.2">
      <c r="A344" s="33"/>
      <c r="B344" s="366"/>
      <c r="C344" s="291"/>
      <c r="D344" s="291"/>
      <c r="E344" s="45" t="s">
        <v>111</v>
      </c>
      <c r="F344" s="294"/>
      <c r="G344" s="294"/>
      <c r="H344" s="294"/>
      <c r="I344" s="294"/>
      <c r="J344" s="294"/>
      <c r="K344" s="359"/>
      <c r="L344" s="275"/>
      <c r="M344" s="35"/>
      <c r="N344" s="211"/>
      <c r="O344" s="213">
        <f t="shared" si="23"/>
        <v>0</v>
      </c>
      <c r="P344" s="34"/>
    </row>
    <row r="345" spans="1:16" ht="15" customHeight="1" x14ac:dyDescent="0.2">
      <c r="A345" s="33"/>
      <c r="B345" s="366"/>
      <c r="C345" s="295">
        <v>1</v>
      </c>
      <c r="D345" s="289" t="s">
        <v>86</v>
      </c>
      <c r="E345" s="45" t="s">
        <v>87</v>
      </c>
      <c r="F345" s="295" t="s">
        <v>16</v>
      </c>
      <c r="G345" s="292">
        <v>20</v>
      </c>
      <c r="H345" s="292" t="s">
        <v>118</v>
      </c>
      <c r="I345" s="292">
        <v>2</v>
      </c>
      <c r="J345" s="292" t="s">
        <v>119</v>
      </c>
      <c r="K345" s="357">
        <v>1</v>
      </c>
      <c r="L345" s="273"/>
      <c r="M345" s="35"/>
      <c r="N345" s="209">
        <v>0</v>
      </c>
      <c r="O345" s="206">
        <f>IF(J345="ano",L345*9+N345*3,L345*12)</f>
        <v>0</v>
      </c>
      <c r="P345" s="34"/>
    </row>
    <row r="346" spans="1:16" ht="15" customHeight="1" x14ac:dyDescent="0.2">
      <c r="A346" s="33"/>
      <c r="B346" s="366"/>
      <c r="C346" s="290"/>
      <c r="D346" s="290"/>
      <c r="E346" s="45" t="s">
        <v>88</v>
      </c>
      <c r="F346" s="293"/>
      <c r="G346" s="293"/>
      <c r="H346" s="293"/>
      <c r="I346" s="293"/>
      <c r="J346" s="293"/>
      <c r="K346" s="358"/>
      <c r="L346" s="274"/>
      <c r="M346" s="35"/>
      <c r="N346" s="210"/>
      <c r="O346" s="212">
        <f t="shared" si="23"/>
        <v>0</v>
      </c>
      <c r="P346" s="34"/>
    </row>
    <row r="347" spans="1:16" ht="15" customHeight="1" x14ac:dyDescent="0.2">
      <c r="A347" s="33"/>
      <c r="B347" s="366"/>
      <c r="C347" s="290"/>
      <c r="D347" s="290"/>
      <c r="E347" s="45" t="s">
        <v>84</v>
      </c>
      <c r="F347" s="293"/>
      <c r="G347" s="293"/>
      <c r="H347" s="293"/>
      <c r="I347" s="293"/>
      <c r="J347" s="293"/>
      <c r="K347" s="358"/>
      <c r="L347" s="274"/>
      <c r="M347" s="35"/>
      <c r="N347" s="210"/>
      <c r="O347" s="212">
        <f t="shared" si="23"/>
        <v>0</v>
      </c>
      <c r="P347" s="34"/>
    </row>
    <row r="348" spans="1:16" ht="15" customHeight="1" x14ac:dyDescent="0.2">
      <c r="A348" s="33"/>
      <c r="B348" s="366"/>
      <c r="C348" s="290"/>
      <c r="D348" s="290"/>
      <c r="E348" s="45" t="s">
        <v>85</v>
      </c>
      <c r="F348" s="293"/>
      <c r="G348" s="293"/>
      <c r="H348" s="293"/>
      <c r="I348" s="293"/>
      <c r="J348" s="293"/>
      <c r="K348" s="358"/>
      <c r="L348" s="274"/>
      <c r="M348" s="35"/>
      <c r="N348" s="210"/>
      <c r="O348" s="212">
        <f t="shared" si="23"/>
        <v>0</v>
      </c>
      <c r="P348" s="34"/>
    </row>
    <row r="349" spans="1:16" ht="15" customHeight="1" x14ac:dyDescent="0.2">
      <c r="A349" s="33"/>
      <c r="B349" s="366"/>
      <c r="C349" s="291"/>
      <c r="D349" s="291"/>
      <c r="E349" s="45" t="s">
        <v>111</v>
      </c>
      <c r="F349" s="294"/>
      <c r="G349" s="294"/>
      <c r="H349" s="294"/>
      <c r="I349" s="294"/>
      <c r="J349" s="294"/>
      <c r="K349" s="359"/>
      <c r="L349" s="275"/>
      <c r="M349" s="35"/>
      <c r="N349" s="211"/>
      <c r="O349" s="213">
        <f t="shared" si="23"/>
        <v>0</v>
      </c>
      <c r="P349" s="34"/>
    </row>
    <row r="350" spans="1:16" ht="15" customHeight="1" x14ac:dyDescent="0.2">
      <c r="A350" s="33"/>
      <c r="B350" s="366"/>
      <c r="C350" s="8">
        <v>101</v>
      </c>
      <c r="D350" s="8" t="s">
        <v>118</v>
      </c>
      <c r="E350" s="8" t="s">
        <v>22</v>
      </c>
      <c r="F350" s="8" t="s">
        <v>16</v>
      </c>
      <c r="G350" s="11">
        <v>10</v>
      </c>
      <c r="H350" s="11" t="s">
        <v>118</v>
      </c>
      <c r="I350" s="11"/>
      <c r="J350" s="11" t="s">
        <v>119</v>
      </c>
      <c r="K350" s="12">
        <v>2</v>
      </c>
      <c r="L350" s="183"/>
      <c r="M350" s="35"/>
      <c r="N350" s="168">
        <v>0</v>
      </c>
      <c r="O350" s="14">
        <f>IF(J350="ano",L350*9+N350*3,L350*12)</f>
        <v>0</v>
      </c>
      <c r="P350" s="34"/>
    </row>
    <row r="351" spans="1:16" ht="15" customHeight="1" x14ac:dyDescent="0.2">
      <c r="A351" s="33"/>
      <c r="B351" s="366"/>
      <c r="C351" s="8">
        <v>101</v>
      </c>
      <c r="D351" s="8" t="s">
        <v>118</v>
      </c>
      <c r="E351" s="8" t="s">
        <v>56</v>
      </c>
      <c r="F351" s="8" t="s">
        <v>16</v>
      </c>
      <c r="G351" s="11">
        <v>24.5</v>
      </c>
      <c r="H351" s="11" t="s">
        <v>118</v>
      </c>
      <c r="I351" s="11">
        <v>1</v>
      </c>
      <c r="J351" s="11" t="s">
        <v>119</v>
      </c>
      <c r="K351" s="12">
        <v>9</v>
      </c>
      <c r="L351" s="183"/>
      <c r="M351" s="35"/>
      <c r="N351" s="168">
        <v>0</v>
      </c>
      <c r="O351" s="158">
        <f t="shared" ref="O351:O355" si="25">IF(J351="ano",L351*9+N351*3,L351*12)</f>
        <v>0</v>
      </c>
      <c r="P351" s="34"/>
    </row>
    <row r="352" spans="1:16" ht="15" customHeight="1" x14ac:dyDescent="0.2">
      <c r="A352" s="33"/>
      <c r="B352" s="366"/>
      <c r="C352" s="8" t="s">
        <v>132</v>
      </c>
      <c r="D352" s="8" t="s">
        <v>118</v>
      </c>
      <c r="E352" s="8" t="s">
        <v>48</v>
      </c>
      <c r="F352" s="8" t="s">
        <v>24</v>
      </c>
      <c r="G352" s="11">
        <v>20.100000000000001</v>
      </c>
      <c r="H352" s="11" t="s">
        <v>118</v>
      </c>
      <c r="I352" s="11">
        <v>1</v>
      </c>
      <c r="J352" s="11" t="s">
        <v>119</v>
      </c>
      <c r="K352" s="12">
        <v>9</v>
      </c>
      <c r="L352" s="183"/>
      <c r="M352" s="35"/>
      <c r="N352" s="168">
        <v>0</v>
      </c>
      <c r="O352" s="158">
        <f t="shared" si="25"/>
        <v>0</v>
      </c>
      <c r="P352" s="34"/>
    </row>
    <row r="353" spans="1:16" ht="30" customHeight="1" x14ac:dyDescent="0.2">
      <c r="A353" s="33"/>
      <c r="B353" s="366"/>
      <c r="C353" s="8">
        <v>1</v>
      </c>
      <c r="D353" s="8" t="s">
        <v>118</v>
      </c>
      <c r="E353" s="8" t="s">
        <v>57</v>
      </c>
      <c r="F353" s="8" t="s">
        <v>16</v>
      </c>
      <c r="G353" s="11">
        <v>13.6</v>
      </c>
      <c r="H353" s="11" t="s">
        <v>118</v>
      </c>
      <c r="I353" s="11" t="s">
        <v>118</v>
      </c>
      <c r="J353" s="11" t="s">
        <v>119</v>
      </c>
      <c r="K353" s="12">
        <v>2</v>
      </c>
      <c r="L353" s="183"/>
      <c r="M353" s="35"/>
      <c r="N353" s="168">
        <v>0</v>
      </c>
      <c r="O353" s="158">
        <f t="shared" si="25"/>
        <v>0</v>
      </c>
      <c r="P353" s="34"/>
    </row>
    <row r="354" spans="1:16" ht="15" customHeight="1" x14ac:dyDescent="0.2">
      <c r="A354" s="33"/>
      <c r="B354" s="366"/>
      <c r="C354" s="8">
        <v>106</v>
      </c>
      <c r="D354" s="9"/>
      <c r="E354" s="8" t="s">
        <v>127</v>
      </c>
      <c r="F354" s="8" t="s">
        <v>9</v>
      </c>
      <c r="G354" s="11">
        <v>14</v>
      </c>
      <c r="H354" s="11" t="s">
        <v>118</v>
      </c>
      <c r="I354" s="11" t="s">
        <v>118</v>
      </c>
      <c r="J354" s="11" t="s">
        <v>119</v>
      </c>
      <c r="K354" s="12">
        <v>10</v>
      </c>
      <c r="L354" s="183"/>
      <c r="M354" s="35"/>
      <c r="N354" s="168">
        <v>0</v>
      </c>
      <c r="O354" s="158">
        <f t="shared" si="25"/>
        <v>0</v>
      </c>
      <c r="P354" s="34"/>
    </row>
    <row r="355" spans="1:16" ht="15" customHeight="1" x14ac:dyDescent="0.2">
      <c r="A355" s="33"/>
      <c r="B355" s="367"/>
      <c r="C355" s="8">
        <v>1</v>
      </c>
      <c r="D355" s="8" t="s">
        <v>118</v>
      </c>
      <c r="E355" s="8" t="s">
        <v>370</v>
      </c>
      <c r="F355" s="8" t="s">
        <v>9</v>
      </c>
      <c r="G355" s="11">
        <v>310</v>
      </c>
      <c r="H355" s="11" t="s">
        <v>118</v>
      </c>
      <c r="I355" s="11">
        <v>3</v>
      </c>
      <c r="J355" s="11" t="s">
        <v>74</v>
      </c>
      <c r="K355" s="12">
        <v>3</v>
      </c>
      <c r="L355" s="183"/>
      <c r="M355" s="35"/>
      <c r="N355" s="186"/>
      <c r="O355" s="158">
        <f t="shared" si="25"/>
        <v>0</v>
      </c>
      <c r="P355" s="34"/>
    </row>
    <row r="356" spans="1:16" s="2" customFormat="1" ht="26.25" customHeight="1" x14ac:dyDescent="0.2">
      <c r="B356" s="302" t="s">
        <v>239</v>
      </c>
      <c r="C356" s="303"/>
      <c r="D356" s="303"/>
      <c r="E356" s="303"/>
      <c r="F356" s="303"/>
      <c r="G356" s="303"/>
      <c r="H356" s="303"/>
      <c r="I356" s="303"/>
      <c r="J356" s="303"/>
      <c r="K356" s="304"/>
      <c r="L356" s="31">
        <f>SUM(L321:L355)</f>
        <v>0</v>
      </c>
      <c r="M356" s="31">
        <f t="shared" ref="M356:N356" si="26">SUM(M321:M355)</f>
        <v>0</v>
      </c>
      <c r="N356" s="31">
        <f t="shared" si="26"/>
        <v>0</v>
      </c>
      <c r="O356" s="32">
        <f>SUM(O321:O355)</f>
        <v>0</v>
      </c>
      <c r="P356" s="7"/>
    </row>
    <row r="357" spans="1:16" ht="30" customHeight="1" x14ac:dyDescent="0.2">
      <c r="A357" s="33"/>
      <c r="B357" s="218" t="s">
        <v>0</v>
      </c>
      <c r="C357" s="218" t="s">
        <v>1</v>
      </c>
      <c r="D357" s="218" t="s">
        <v>2</v>
      </c>
      <c r="E357" s="218" t="s">
        <v>3</v>
      </c>
      <c r="F357" s="218" t="s">
        <v>4</v>
      </c>
      <c r="G357" s="218" t="s">
        <v>227</v>
      </c>
      <c r="H357" s="218" t="s">
        <v>228</v>
      </c>
      <c r="I357" s="218" t="s">
        <v>120</v>
      </c>
      <c r="J357" s="300" t="s">
        <v>114</v>
      </c>
      <c r="K357" s="218" t="s">
        <v>72</v>
      </c>
      <c r="L357" s="220" t="s">
        <v>367</v>
      </c>
      <c r="M357" s="177" t="s">
        <v>5</v>
      </c>
      <c r="N357" s="220" t="s">
        <v>368</v>
      </c>
      <c r="O357" s="218" t="s">
        <v>121</v>
      </c>
      <c r="P357" s="218" t="s">
        <v>155</v>
      </c>
    </row>
    <row r="358" spans="1:16" ht="30" customHeight="1" x14ac:dyDescent="0.2">
      <c r="A358" s="33"/>
      <c r="B358" s="305"/>
      <c r="C358" s="219"/>
      <c r="D358" s="219"/>
      <c r="E358" s="219"/>
      <c r="F358" s="219"/>
      <c r="G358" s="219"/>
      <c r="H358" s="219"/>
      <c r="I358" s="219"/>
      <c r="J358" s="301"/>
      <c r="K358" s="219"/>
      <c r="L358" s="221"/>
      <c r="M358" s="178" t="s">
        <v>73</v>
      </c>
      <c r="N358" s="221"/>
      <c r="O358" s="219"/>
      <c r="P358" s="219"/>
    </row>
    <row r="359" spans="1:16" ht="39.75" customHeight="1" x14ac:dyDescent="0.2">
      <c r="A359" s="33"/>
      <c r="B359" s="319" t="s">
        <v>51</v>
      </c>
      <c r="C359" s="320"/>
      <c r="D359" s="320"/>
      <c r="E359" s="320"/>
      <c r="F359" s="320"/>
      <c r="G359" s="320"/>
      <c r="H359" s="320"/>
      <c r="I359" s="320"/>
      <c r="J359" s="320"/>
      <c r="K359" s="320"/>
      <c r="L359" s="320"/>
      <c r="M359" s="320"/>
      <c r="N359" s="320"/>
      <c r="O359" s="321"/>
      <c r="P359" s="34"/>
    </row>
    <row r="360" spans="1:16" ht="15" customHeight="1" x14ac:dyDescent="0.2">
      <c r="A360" s="33"/>
      <c r="B360" s="307" t="s">
        <v>166</v>
      </c>
      <c r="C360" s="8">
        <v>2</v>
      </c>
      <c r="D360" s="8" t="s">
        <v>118</v>
      </c>
      <c r="E360" s="8" t="s">
        <v>89</v>
      </c>
      <c r="F360" s="8" t="s">
        <v>16</v>
      </c>
      <c r="G360" s="11">
        <v>308.5</v>
      </c>
      <c r="H360" s="49">
        <v>27</v>
      </c>
      <c r="I360" s="11">
        <v>4</v>
      </c>
      <c r="J360" s="11" t="s">
        <v>119</v>
      </c>
      <c r="K360" s="12">
        <v>2</v>
      </c>
      <c r="L360" s="183"/>
      <c r="M360" s="35"/>
      <c r="N360" s="168">
        <v>0</v>
      </c>
      <c r="O360" s="14">
        <f>IF(J360="ano",L360*9+N360*3,L360*12)</f>
        <v>0</v>
      </c>
      <c r="P360" s="34"/>
    </row>
    <row r="361" spans="1:16" ht="15" customHeight="1" x14ac:dyDescent="0.2">
      <c r="A361" s="33"/>
      <c r="B361" s="308"/>
      <c r="C361" s="8">
        <v>201</v>
      </c>
      <c r="D361" s="8" t="s">
        <v>118</v>
      </c>
      <c r="E361" s="8" t="s">
        <v>22</v>
      </c>
      <c r="F361" s="8" t="s">
        <v>16</v>
      </c>
      <c r="G361" s="11">
        <v>65</v>
      </c>
      <c r="H361" s="8" t="s">
        <v>118</v>
      </c>
      <c r="I361" s="11">
        <v>2</v>
      </c>
      <c r="J361" s="11" t="s">
        <v>119</v>
      </c>
      <c r="K361" s="12">
        <v>2</v>
      </c>
      <c r="L361" s="183"/>
      <c r="M361" s="35"/>
      <c r="N361" s="168">
        <v>0</v>
      </c>
      <c r="O361" s="158">
        <f t="shared" ref="O361:O362" si="27">IF(J361="ano",L361*9+N361*3,L361*12)</f>
        <v>0</v>
      </c>
      <c r="P361" s="34"/>
    </row>
    <row r="362" spans="1:16" ht="15" customHeight="1" x14ac:dyDescent="0.2">
      <c r="A362" s="33"/>
      <c r="B362" s="308"/>
      <c r="C362" s="8">
        <v>204</v>
      </c>
      <c r="D362" s="8" t="s">
        <v>118</v>
      </c>
      <c r="E362" s="8" t="s">
        <v>75</v>
      </c>
      <c r="F362" s="8" t="s">
        <v>16</v>
      </c>
      <c r="G362" s="11">
        <v>29.5</v>
      </c>
      <c r="H362" s="8" t="s">
        <v>118</v>
      </c>
      <c r="I362" s="8" t="s">
        <v>118</v>
      </c>
      <c r="J362" s="11" t="s">
        <v>119</v>
      </c>
      <c r="K362" s="12">
        <v>2</v>
      </c>
      <c r="L362" s="183"/>
      <c r="M362" s="35"/>
      <c r="N362" s="168">
        <v>0</v>
      </c>
      <c r="O362" s="158">
        <f t="shared" si="27"/>
        <v>0</v>
      </c>
      <c r="P362" s="34"/>
    </row>
    <row r="363" spans="1:16" ht="15" customHeight="1" x14ac:dyDescent="0.2">
      <c r="A363" s="33"/>
      <c r="B363" s="308"/>
      <c r="C363" s="295">
        <v>2</v>
      </c>
      <c r="D363" s="289" t="s">
        <v>19</v>
      </c>
      <c r="E363" s="45" t="s">
        <v>80</v>
      </c>
      <c r="F363" s="295" t="s">
        <v>16</v>
      </c>
      <c r="G363" s="292">
        <v>13</v>
      </c>
      <c r="H363" s="292" t="s">
        <v>118</v>
      </c>
      <c r="I363" s="292">
        <v>4</v>
      </c>
      <c r="J363" s="292" t="s">
        <v>119</v>
      </c>
      <c r="K363" s="357">
        <v>1</v>
      </c>
      <c r="L363" s="273"/>
      <c r="M363" s="35"/>
      <c r="N363" s="209">
        <v>0</v>
      </c>
      <c r="O363" s="206">
        <f>IF(J363="ano",L363*9+N363*3,L363*12)</f>
        <v>0</v>
      </c>
      <c r="P363" s="34"/>
    </row>
    <row r="364" spans="1:16" ht="15" customHeight="1" x14ac:dyDescent="0.2">
      <c r="A364" s="33"/>
      <c r="B364" s="308"/>
      <c r="C364" s="290"/>
      <c r="D364" s="290"/>
      <c r="E364" s="45" t="s">
        <v>79</v>
      </c>
      <c r="F364" s="293"/>
      <c r="G364" s="293"/>
      <c r="H364" s="293"/>
      <c r="I364" s="293"/>
      <c r="J364" s="293"/>
      <c r="K364" s="358"/>
      <c r="L364" s="274"/>
      <c r="M364" s="35"/>
      <c r="N364" s="210"/>
      <c r="O364" s="212">
        <f t="shared" ref="O364:O367" si="28">IF(J364="ano",L364*9+L364*3/2,L364*12)</f>
        <v>0</v>
      </c>
      <c r="P364" s="34"/>
    </row>
    <row r="365" spans="1:16" ht="15" customHeight="1" x14ac:dyDescent="0.2">
      <c r="A365" s="33"/>
      <c r="B365" s="308"/>
      <c r="C365" s="290"/>
      <c r="D365" s="290"/>
      <c r="E365" s="45" t="s">
        <v>81</v>
      </c>
      <c r="F365" s="293"/>
      <c r="G365" s="293"/>
      <c r="H365" s="293"/>
      <c r="I365" s="293"/>
      <c r="J365" s="293"/>
      <c r="K365" s="358"/>
      <c r="L365" s="274"/>
      <c r="M365" s="35"/>
      <c r="N365" s="210"/>
      <c r="O365" s="212">
        <f t="shared" si="28"/>
        <v>0</v>
      </c>
      <c r="P365" s="34"/>
    </row>
    <row r="366" spans="1:16" ht="15" customHeight="1" x14ac:dyDescent="0.2">
      <c r="A366" s="33"/>
      <c r="B366" s="308"/>
      <c r="C366" s="290"/>
      <c r="D366" s="290"/>
      <c r="E366" s="45" t="s">
        <v>85</v>
      </c>
      <c r="F366" s="293"/>
      <c r="G366" s="293"/>
      <c r="H366" s="293"/>
      <c r="I366" s="293"/>
      <c r="J366" s="293"/>
      <c r="K366" s="358"/>
      <c r="L366" s="274"/>
      <c r="M366" s="35"/>
      <c r="N366" s="210"/>
      <c r="O366" s="212">
        <f t="shared" si="28"/>
        <v>0</v>
      </c>
      <c r="P366" s="34"/>
    </row>
    <row r="367" spans="1:16" s="30" customFormat="1" ht="15" customHeight="1" x14ac:dyDescent="0.2">
      <c r="B367" s="308"/>
      <c r="C367" s="291"/>
      <c r="D367" s="291"/>
      <c r="E367" s="45" t="s">
        <v>110</v>
      </c>
      <c r="F367" s="294"/>
      <c r="G367" s="294"/>
      <c r="H367" s="294"/>
      <c r="I367" s="294"/>
      <c r="J367" s="294"/>
      <c r="K367" s="359"/>
      <c r="L367" s="275"/>
      <c r="M367" s="28"/>
      <c r="N367" s="211"/>
      <c r="O367" s="213">
        <f t="shared" si="28"/>
        <v>0</v>
      </c>
      <c r="P367" s="29"/>
    </row>
    <row r="368" spans="1:16" ht="15" customHeight="1" x14ac:dyDescent="0.2">
      <c r="A368" s="33"/>
      <c r="B368" s="308"/>
      <c r="C368" s="8">
        <v>222</v>
      </c>
      <c r="D368" s="9" t="s">
        <v>61</v>
      </c>
      <c r="E368" s="287" t="s">
        <v>13</v>
      </c>
      <c r="F368" s="8" t="s">
        <v>24</v>
      </c>
      <c r="G368" s="11">
        <v>27.6</v>
      </c>
      <c r="H368" s="8" t="s">
        <v>118</v>
      </c>
      <c r="I368" s="11">
        <v>2</v>
      </c>
      <c r="J368" s="287" t="s">
        <v>119</v>
      </c>
      <c r="K368" s="224">
        <v>6</v>
      </c>
      <c r="L368" s="183"/>
      <c r="M368" s="35"/>
      <c r="N368" s="168">
        <v>0</v>
      </c>
      <c r="O368" s="14">
        <f>IF(J368="ano",L368*9+N368*3,L368*12)</f>
        <v>0</v>
      </c>
      <c r="P368" s="34"/>
    </row>
    <row r="369" spans="1:16" ht="15" customHeight="1" x14ac:dyDescent="0.2">
      <c r="A369" s="33"/>
      <c r="B369" s="308"/>
      <c r="C369" s="8">
        <v>216</v>
      </c>
      <c r="D369" s="9" t="s">
        <v>61</v>
      </c>
      <c r="E369" s="288" t="s">
        <v>13</v>
      </c>
      <c r="F369" s="8" t="s">
        <v>24</v>
      </c>
      <c r="G369" s="11">
        <v>13.9</v>
      </c>
      <c r="H369" s="8" t="s">
        <v>118</v>
      </c>
      <c r="I369" s="11">
        <v>1</v>
      </c>
      <c r="J369" s="288"/>
      <c r="K369" s="225"/>
      <c r="L369" s="183"/>
      <c r="M369" s="35"/>
      <c r="N369" s="168">
        <v>0</v>
      </c>
      <c r="O369" s="158">
        <f t="shared" ref="O369:O377" si="29">IF(J369="ano",L369*9+N369*3,L369*12)</f>
        <v>0</v>
      </c>
      <c r="P369" s="34"/>
    </row>
    <row r="370" spans="1:16" ht="15" customHeight="1" x14ac:dyDescent="0.2">
      <c r="A370" s="33"/>
      <c r="B370" s="308"/>
      <c r="C370" s="8">
        <v>217</v>
      </c>
      <c r="D370" s="9" t="s">
        <v>61</v>
      </c>
      <c r="E370" s="288" t="s">
        <v>13</v>
      </c>
      <c r="F370" s="8" t="s">
        <v>24</v>
      </c>
      <c r="G370" s="11">
        <v>13.9</v>
      </c>
      <c r="H370" s="8" t="s">
        <v>118</v>
      </c>
      <c r="I370" s="11">
        <v>1</v>
      </c>
      <c r="J370" s="288"/>
      <c r="K370" s="225"/>
      <c r="L370" s="183"/>
      <c r="M370" s="35"/>
      <c r="N370" s="168">
        <v>0</v>
      </c>
      <c r="O370" s="158">
        <f t="shared" si="29"/>
        <v>0</v>
      </c>
      <c r="P370" s="34"/>
    </row>
    <row r="371" spans="1:16" ht="15" customHeight="1" x14ac:dyDescent="0.2">
      <c r="A371" s="33"/>
      <c r="B371" s="308"/>
      <c r="C371" s="8">
        <v>218</v>
      </c>
      <c r="D371" s="9" t="s">
        <v>61</v>
      </c>
      <c r="E371" s="8" t="s">
        <v>11</v>
      </c>
      <c r="F371" s="8" t="s">
        <v>9</v>
      </c>
      <c r="G371" s="11">
        <v>27.6</v>
      </c>
      <c r="H371" s="8" t="s">
        <v>118</v>
      </c>
      <c r="I371" s="11">
        <v>1</v>
      </c>
      <c r="J371" s="161" t="s">
        <v>74</v>
      </c>
      <c r="K371" s="12">
        <v>4</v>
      </c>
      <c r="L371" s="183"/>
      <c r="M371" s="35"/>
      <c r="N371" s="186"/>
      <c r="O371" s="158">
        <f>IF(J371="ano",L371*10+N371*2,L371*12)</f>
        <v>0</v>
      </c>
      <c r="P371" s="191" t="s">
        <v>374</v>
      </c>
    </row>
    <row r="372" spans="1:16" ht="15" customHeight="1" x14ac:dyDescent="0.2">
      <c r="A372" s="33"/>
      <c r="B372" s="308"/>
      <c r="C372" s="8">
        <v>219</v>
      </c>
      <c r="D372" s="9" t="s">
        <v>61</v>
      </c>
      <c r="E372" s="8" t="s">
        <v>13</v>
      </c>
      <c r="F372" s="8" t="s">
        <v>24</v>
      </c>
      <c r="G372" s="11">
        <v>35.1</v>
      </c>
      <c r="H372" s="8" t="s">
        <v>118</v>
      </c>
      <c r="I372" s="11">
        <v>1</v>
      </c>
      <c r="J372" s="11" t="s">
        <v>74</v>
      </c>
      <c r="K372" s="12">
        <v>3</v>
      </c>
      <c r="L372" s="183"/>
      <c r="M372" s="35"/>
      <c r="N372" s="186"/>
      <c r="O372" s="158">
        <f t="shared" si="29"/>
        <v>0</v>
      </c>
      <c r="P372" s="34"/>
    </row>
    <row r="373" spans="1:16" ht="15" customHeight="1" x14ac:dyDescent="0.2">
      <c r="A373" s="33"/>
      <c r="B373" s="308"/>
      <c r="C373" s="8">
        <v>220</v>
      </c>
      <c r="D373" s="9" t="s">
        <v>61</v>
      </c>
      <c r="E373" s="8" t="s">
        <v>13</v>
      </c>
      <c r="F373" s="8" t="s">
        <v>24</v>
      </c>
      <c r="G373" s="11">
        <v>17.100000000000001</v>
      </c>
      <c r="H373" s="8" t="s">
        <v>118</v>
      </c>
      <c r="I373" s="11">
        <v>1</v>
      </c>
      <c r="J373" s="11" t="s">
        <v>74</v>
      </c>
      <c r="K373" s="12">
        <v>3</v>
      </c>
      <c r="L373" s="183"/>
      <c r="M373" s="35"/>
      <c r="N373" s="186"/>
      <c r="O373" s="158">
        <f t="shared" si="29"/>
        <v>0</v>
      </c>
      <c r="P373" s="34"/>
    </row>
    <row r="374" spans="1:16" ht="15" customHeight="1" x14ac:dyDescent="0.2">
      <c r="A374" s="33"/>
      <c r="B374" s="308"/>
      <c r="C374" s="8" t="s">
        <v>133</v>
      </c>
      <c r="D374" s="9" t="s">
        <v>61</v>
      </c>
      <c r="E374" s="287" t="s">
        <v>13</v>
      </c>
      <c r="F374" s="8" t="s">
        <v>24</v>
      </c>
      <c r="G374" s="11">
        <v>18</v>
      </c>
      <c r="H374" s="8" t="s">
        <v>118</v>
      </c>
      <c r="I374" s="11">
        <v>3</v>
      </c>
      <c r="J374" s="287" t="s">
        <v>119</v>
      </c>
      <c r="K374" s="224">
        <v>6</v>
      </c>
      <c r="L374" s="183"/>
      <c r="M374" s="35"/>
      <c r="N374" s="168">
        <v>0</v>
      </c>
      <c r="O374" s="158">
        <f t="shared" si="29"/>
        <v>0</v>
      </c>
      <c r="P374" s="34"/>
    </row>
    <row r="375" spans="1:16" ht="15" customHeight="1" x14ac:dyDescent="0.2">
      <c r="A375" s="33"/>
      <c r="B375" s="308"/>
      <c r="C375" s="8" t="s">
        <v>60</v>
      </c>
      <c r="D375" s="9" t="s">
        <v>61</v>
      </c>
      <c r="E375" s="288" t="s">
        <v>13</v>
      </c>
      <c r="F375" s="8" t="s">
        <v>24</v>
      </c>
      <c r="G375" s="11">
        <v>13.9</v>
      </c>
      <c r="H375" s="8" t="s">
        <v>118</v>
      </c>
      <c r="I375" s="11">
        <v>3</v>
      </c>
      <c r="J375" s="288"/>
      <c r="K375" s="225"/>
      <c r="L375" s="183"/>
      <c r="M375" s="35"/>
      <c r="N375" s="168">
        <v>0</v>
      </c>
      <c r="O375" s="158">
        <f t="shared" si="29"/>
        <v>0</v>
      </c>
      <c r="P375" s="34"/>
    </row>
    <row r="376" spans="1:16" ht="15" customHeight="1" x14ac:dyDescent="0.2">
      <c r="A376" s="33"/>
      <c r="B376" s="308"/>
      <c r="C376" s="8">
        <v>221</v>
      </c>
      <c r="D376" s="9" t="s">
        <v>61</v>
      </c>
      <c r="E376" s="288" t="s">
        <v>13</v>
      </c>
      <c r="F376" s="8" t="s">
        <v>24</v>
      </c>
      <c r="G376" s="11">
        <v>13.9</v>
      </c>
      <c r="H376" s="8" t="s">
        <v>118</v>
      </c>
      <c r="I376" s="11">
        <v>2</v>
      </c>
      <c r="J376" s="288"/>
      <c r="K376" s="225"/>
      <c r="L376" s="183"/>
      <c r="M376" s="35"/>
      <c r="N376" s="168">
        <v>0</v>
      </c>
      <c r="O376" s="158">
        <f t="shared" si="29"/>
        <v>0</v>
      </c>
      <c r="P376" s="34"/>
    </row>
    <row r="377" spans="1:16" ht="15" customHeight="1" x14ac:dyDescent="0.2">
      <c r="A377" s="33"/>
      <c r="B377" s="309"/>
      <c r="C377" s="8">
        <v>205</v>
      </c>
      <c r="D377" s="9" t="s">
        <v>61</v>
      </c>
      <c r="E377" s="11" t="s">
        <v>22</v>
      </c>
      <c r="F377" s="8" t="s">
        <v>24</v>
      </c>
      <c r="G377" s="11">
        <v>30.4</v>
      </c>
      <c r="H377" s="11">
        <v>50</v>
      </c>
      <c r="I377" s="8" t="s">
        <v>118</v>
      </c>
      <c r="J377" s="11" t="s">
        <v>119</v>
      </c>
      <c r="K377" s="12">
        <v>2</v>
      </c>
      <c r="L377" s="183"/>
      <c r="M377" s="35"/>
      <c r="N377" s="168">
        <v>0</v>
      </c>
      <c r="O377" s="158">
        <f t="shared" si="29"/>
        <v>0</v>
      </c>
      <c r="P377" s="34"/>
    </row>
    <row r="378" spans="1:16" s="2" customFormat="1" ht="26.25" customHeight="1" x14ac:dyDescent="0.2">
      <c r="B378" s="302" t="s">
        <v>238</v>
      </c>
      <c r="C378" s="303"/>
      <c r="D378" s="303"/>
      <c r="E378" s="303"/>
      <c r="F378" s="303"/>
      <c r="G378" s="303"/>
      <c r="H378" s="303"/>
      <c r="I378" s="303"/>
      <c r="J378" s="303"/>
      <c r="K378" s="304"/>
      <c r="L378" s="31">
        <f>SUM(L360:L377)</f>
        <v>0</v>
      </c>
      <c r="M378" s="31">
        <f t="shared" ref="M378:N378" si="30">SUM(M360:M377)</f>
        <v>0</v>
      </c>
      <c r="N378" s="31">
        <f t="shared" si="30"/>
        <v>0</v>
      </c>
      <c r="O378" s="32">
        <f>SUM(O360:O377)</f>
        <v>0</v>
      </c>
      <c r="P378" s="7"/>
    </row>
    <row r="379" spans="1:16" ht="30" customHeight="1" x14ac:dyDescent="0.2">
      <c r="A379" s="33"/>
      <c r="B379" s="218" t="s">
        <v>0</v>
      </c>
      <c r="C379" s="218" t="s">
        <v>1</v>
      </c>
      <c r="D379" s="218" t="s">
        <v>2</v>
      </c>
      <c r="E379" s="218" t="s">
        <v>3</v>
      </c>
      <c r="F379" s="218" t="s">
        <v>4</v>
      </c>
      <c r="G379" s="218" t="s">
        <v>227</v>
      </c>
      <c r="H379" s="218" t="s">
        <v>228</v>
      </c>
      <c r="I379" s="218" t="s">
        <v>120</v>
      </c>
      <c r="J379" s="300" t="s">
        <v>114</v>
      </c>
      <c r="K379" s="218" t="s">
        <v>72</v>
      </c>
      <c r="L379" s="220" t="s">
        <v>367</v>
      </c>
      <c r="M379" s="177" t="s">
        <v>5</v>
      </c>
      <c r="N379" s="220" t="s">
        <v>368</v>
      </c>
      <c r="O379" s="218" t="s">
        <v>121</v>
      </c>
      <c r="P379" s="218" t="s">
        <v>155</v>
      </c>
    </row>
    <row r="380" spans="1:16" ht="30" customHeight="1" x14ac:dyDescent="0.2">
      <c r="A380" s="33"/>
      <c r="B380" s="305"/>
      <c r="C380" s="219"/>
      <c r="D380" s="219"/>
      <c r="E380" s="219"/>
      <c r="F380" s="219"/>
      <c r="G380" s="219"/>
      <c r="H380" s="219"/>
      <c r="I380" s="219"/>
      <c r="J380" s="301"/>
      <c r="K380" s="219"/>
      <c r="L380" s="221"/>
      <c r="M380" s="178" t="s">
        <v>73</v>
      </c>
      <c r="N380" s="221"/>
      <c r="O380" s="219"/>
      <c r="P380" s="219"/>
    </row>
    <row r="381" spans="1:16" ht="39.75" customHeight="1" x14ac:dyDescent="0.2">
      <c r="A381" s="33"/>
      <c r="B381" s="319" t="s">
        <v>51</v>
      </c>
      <c r="C381" s="320"/>
      <c r="D381" s="320"/>
      <c r="E381" s="320"/>
      <c r="F381" s="320"/>
      <c r="G381" s="320"/>
      <c r="H381" s="320"/>
      <c r="I381" s="320"/>
      <c r="J381" s="320"/>
      <c r="K381" s="320"/>
      <c r="L381" s="320"/>
      <c r="M381" s="320"/>
      <c r="N381" s="320"/>
      <c r="O381" s="321"/>
      <c r="P381" s="34"/>
    </row>
    <row r="382" spans="1:16" ht="15" customHeight="1" x14ac:dyDescent="0.2">
      <c r="A382" s="33"/>
      <c r="B382" s="307" t="s">
        <v>167</v>
      </c>
      <c r="C382" s="8">
        <v>3</v>
      </c>
      <c r="D382" s="9" t="s">
        <v>61</v>
      </c>
      <c r="E382" s="25" t="s">
        <v>22</v>
      </c>
      <c r="F382" s="8" t="s">
        <v>24</v>
      </c>
      <c r="G382" s="11">
        <v>15</v>
      </c>
      <c r="H382" s="11">
        <v>20</v>
      </c>
      <c r="I382" s="8" t="s">
        <v>118</v>
      </c>
      <c r="J382" s="25" t="s">
        <v>119</v>
      </c>
      <c r="K382" s="12">
        <v>2</v>
      </c>
      <c r="L382" s="183"/>
      <c r="M382" s="35"/>
      <c r="N382" s="168">
        <v>0</v>
      </c>
      <c r="O382" s="14">
        <f>IF(J382="ano",L382*9+N382*3,L382*12)</f>
        <v>0</v>
      </c>
      <c r="P382" s="34"/>
    </row>
    <row r="383" spans="1:16" ht="15" customHeight="1" x14ac:dyDescent="0.2">
      <c r="A383" s="33"/>
      <c r="B383" s="308"/>
      <c r="C383" s="8">
        <v>301</v>
      </c>
      <c r="D383" s="9" t="s">
        <v>61</v>
      </c>
      <c r="E383" s="8" t="s">
        <v>75</v>
      </c>
      <c r="F383" s="8" t="s">
        <v>16</v>
      </c>
      <c r="G383" s="11">
        <v>29.5</v>
      </c>
      <c r="H383" s="8" t="s">
        <v>118</v>
      </c>
      <c r="I383" s="8" t="s">
        <v>118</v>
      </c>
      <c r="J383" s="25" t="s">
        <v>119</v>
      </c>
      <c r="K383" s="12">
        <v>2</v>
      </c>
      <c r="L383" s="183"/>
      <c r="M383" s="35"/>
      <c r="N383" s="168">
        <v>0</v>
      </c>
      <c r="O383" s="14">
        <f>IF(J383="ano",L383*9+N383*3,L383*12)</f>
        <v>0</v>
      </c>
      <c r="P383" s="34"/>
    </row>
    <row r="384" spans="1:16" ht="15" customHeight="1" x14ac:dyDescent="0.2">
      <c r="A384" s="33"/>
      <c r="B384" s="308"/>
      <c r="C384" s="295" t="s">
        <v>118</v>
      </c>
      <c r="D384" s="289" t="s">
        <v>19</v>
      </c>
      <c r="E384" s="45" t="s">
        <v>80</v>
      </c>
      <c r="F384" s="295" t="s">
        <v>16</v>
      </c>
      <c r="G384" s="292">
        <v>13</v>
      </c>
      <c r="H384" s="292" t="s">
        <v>118</v>
      </c>
      <c r="I384" s="292">
        <v>4</v>
      </c>
      <c r="J384" s="292" t="s">
        <v>119</v>
      </c>
      <c r="K384" s="357">
        <v>1</v>
      </c>
      <c r="L384" s="273"/>
      <c r="M384" s="35"/>
      <c r="N384" s="209">
        <v>0</v>
      </c>
      <c r="O384" s="206">
        <f>IF(J384="ano",L384*9+N384*3,L384*12)</f>
        <v>0</v>
      </c>
      <c r="P384" s="34"/>
    </row>
    <row r="385" spans="1:16" ht="15" customHeight="1" x14ac:dyDescent="0.2">
      <c r="A385" s="33"/>
      <c r="B385" s="308"/>
      <c r="C385" s="290"/>
      <c r="D385" s="290"/>
      <c r="E385" s="45" t="s">
        <v>79</v>
      </c>
      <c r="F385" s="293"/>
      <c r="G385" s="293"/>
      <c r="H385" s="293"/>
      <c r="I385" s="293"/>
      <c r="J385" s="293"/>
      <c r="K385" s="358"/>
      <c r="L385" s="274"/>
      <c r="M385" s="35"/>
      <c r="N385" s="210"/>
      <c r="O385" s="212">
        <f t="shared" ref="O385:O388" si="31">IF(J385="ano",L385*9+L385*3/2,L385*12)</f>
        <v>0</v>
      </c>
      <c r="P385" s="34"/>
    </row>
    <row r="386" spans="1:16" ht="15" customHeight="1" x14ac:dyDescent="0.2">
      <c r="A386" s="33"/>
      <c r="B386" s="308"/>
      <c r="C386" s="290"/>
      <c r="D386" s="290"/>
      <c r="E386" s="45" t="s">
        <v>81</v>
      </c>
      <c r="F386" s="293"/>
      <c r="G386" s="293"/>
      <c r="H386" s="293"/>
      <c r="I386" s="293"/>
      <c r="J386" s="293"/>
      <c r="K386" s="358"/>
      <c r="L386" s="274"/>
      <c r="M386" s="35"/>
      <c r="N386" s="210"/>
      <c r="O386" s="212">
        <f t="shared" si="31"/>
        <v>0</v>
      </c>
      <c r="P386" s="34"/>
    </row>
    <row r="387" spans="1:16" ht="15" customHeight="1" x14ac:dyDescent="0.2">
      <c r="A387" s="33"/>
      <c r="B387" s="308"/>
      <c r="C387" s="290"/>
      <c r="D387" s="290"/>
      <c r="E387" s="45" t="s">
        <v>85</v>
      </c>
      <c r="F387" s="293"/>
      <c r="G387" s="293"/>
      <c r="H387" s="293"/>
      <c r="I387" s="293"/>
      <c r="J387" s="293"/>
      <c r="K387" s="358"/>
      <c r="L387" s="274"/>
      <c r="M387" s="35"/>
      <c r="N387" s="210"/>
      <c r="O387" s="212">
        <f t="shared" si="31"/>
        <v>0</v>
      </c>
      <c r="P387" s="34"/>
    </row>
    <row r="388" spans="1:16" ht="15" customHeight="1" x14ac:dyDescent="0.2">
      <c r="A388" s="33"/>
      <c r="B388" s="308"/>
      <c r="C388" s="291"/>
      <c r="D388" s="291"/>
      <c r="E388" s="45" t="s">
        <v>110</v>
      </c>
      <c r="F388" s="294"/>
      <c r="G388" s="294"/>
      <c r="H388" s="294"/>
      <c r="I388" s="294"/>
      <c r="J388" s="294"/>
      <c r="K388" s="359"/>
      <c r="L388" s="275"/>
      <c r="M388" s="35"/>
      <c r="N388" s="211"/>
      <c r="O388" s="213">
        <f t="shared" si="31"/>
        <v>0</v>
      </c>
      <c r="P388" s="34"/>
    </row>
    <row r="389" spans="1:16" ht="15" customHeight="1" x14ac:dyDescent="0.2">
      <c r="A389" s="33"/>
      <c r="B389" s="308"/>
      <c r="C389" s="8">
        <v>3</v>
      </c>
      <c r="D389" s="9" t="s">
        <v>61</v>
      </c>
      <c r="E389" s="8" t="s">
        <v>22</v>
      </c>
      <c r="F389" s="8" t="s">
        <v>24</v>
      </c>
      <c r="G389" s="11">
        <v>30.4</v>
      </c>
      <c r="H389" s="11">
        <v>50</v>
      </c>
      <c r="I389" s="8" t="s">
        <v>118</v>
      </c>
      <c r="J389" s="25" t="s">
        <v>119</v>
      </c>
      <c r="K389" s="12">
        <v>2</v>
      </c>
      <c r="L389" s="183"/>
      <c r="M389" s="35"/>
      <c r="N389" s="168">
        <v>0</v>
      </c>
      <c r="O389" s="14">
        <f>IF(J389="ano",L389*9+N389*3,L389*12)</f>
        <v>0</v>
      </c>
      <c r="P389" s="34"/>
    </row>
    <row r="390" spans="1:16" ht="15" customHeight="1" x14ac:dyDescent="0.2">
      <c r="A390" s="33"/>
      <c r="B390" s="308"/>
      <c r="C390" s="8">
        <v>314</v>
      </c>
      <c r="D390" s="9" t="s">
        <v>61</v>
      </c>
      <c r="E390" s="8" t="s">
        <v>25</v>
      </c>
      <c r="F390" s="8" t="s">
        <v>24</v>
      </c>
      <c r="G390" s="11">
        <v>66</v>
      </c>
      <c r="H390" s="8" t="s">
        <v>118</v>
      </c>
      <c r="I390" s="11">
        <v>1</v>
      </c>
      <c r="J390" s="161" t="s">
        <v>74</v>
      </c>
      <c r="K390" s="200">
        <v>6</v>
      </c>
      <c r="L390" s="183"/>
      <c r="M390" s="35"/>
      <c r="N390" s="186"/>
      <c r="O390" s="158">
        <f>IF(J390="ano",L390*10+N390*2,L390*12)</f>
        <v>0</v>
      </c>
      <c r="P390" s="191" t="s">
        <v>374</v>
      </c>
    </row>
    <row r="391" spans="1:16" ht="15" customHeight="1" x14ac:dyDescent="0.2">
      <c r="A391" s="33"/>
      <c r="B391" s="308"/>
      <c r="C391" s="8">
        <v>315</v>
      </c>
      <c r="D391" s="9" t="s">
        <v>61</v>
      </c>
      <c r="E391" s="8" t="s">
        <v>13</v>
      </c>
      <c r="F391" s="8" t="s">
        <v>24</v>
      </c>
      <c r="G391" s="11">
        <v>13.9</v>
      </c>
      <c r="H391" s="8" t="s">
        <v>118</v>
      </c>
      <c r="I391" s="11">
        <v>2</v>
      </c>
      <c r="J391" s="25" t="s">
        <v>119</v>
      </c>
      <c r="K391" s="12">
        <v>6</v>
      </c>
      <c r="L391" s="183"/>
      <c r="M391" s="35"/>
      <c r="N391" s="168">
        <v>0</v>
      </c>
      <c r="O391" s="158">
        <f t="shared" ref="O391:O397" si="32">IF(J391="ano",L391*9+N391*3,L391*12)</f>
        <v>0</v>
      </c>
      <c r="P391" s="34"/>
    </row>
    <row r="392" spans="1:16" ht="15" customHeight="1" x14ac:dyDescent="0.2">
      <c r="A392" s="33"/>
      <c r="B392" s="308"/>
      <c r="C392" s="8">
        <v>317</v>
      </c>
      <c r="D392" s="9" t="s">
        <v>61</v>
      </c>
      <c r="E392" s="11" t="s">
        <v>13</v>
      </c>
      <c r="F392" s="8" t="s">
        <v>24</v>
      </c>
      <c r="G392" s="11">
        <v>13.9</v>
      </c>
      <c r="H392" s="8" t="s">
        <v>118</v>
      </c>
      <c r="I392" s="11">
        <v>3</v>
      </c>
      <c r="J392" s="11" t="s">
        <v>119</v>
      </c>
      <c r="K392" s="12">
        <v>6</v>
      </c>
      <c r="L392" s="183"/>
      <c r="M392" s="35"/>
      <c r="N392" s="168">
        <v>0</v>
      </c>
      <c r="O392" s="158">
        <f t="shared" si="32"/>
        <v>0</v>
      </c>
      <c r="P392" s="34"/>
    </row>
    <row r="393" spans="1:16" ht="15" customHeight="1" x14ac:dyDescent="0.2">
      <c r="A393" s="33"/>
      <c r="B393" s="308"/>
      <c r="C393" s="8">
        <v>318</v>
      </c>
      <c r="D393" s="9" t="s">
        <v>61</v>
      </c>
      <c r="E393" s="25" t="s">
        <v>13</v>
      </c>
      <c r="F393" s="8" t="s">
        <v>24</v>
      </c>
      <c r="G393" s="11">
        <v>13.9</v>
      </c>
      <c r="H393" s="8" t="s">
        <v>118</v>
      </c>
      <c r="I393" s="11">
        <v>1</v>
      </c>
      <c r="J393" s="11" t="s">
        <v>119</v>
      </c>
      <c r="K393" s="16">
        <v>6</v>
      </c>
      <c r="L393" s="183"/>
      <c r="M393" s="35"/>
      <c r="N393" s="168">
        <v>0</v>
      </c>
      <c r="O393" s="158">
        <f t="shared" si="32"/>
        <v>0</v>
      </c>
      <c r="P393" s="34"/>
    </row>
    <row r="394" spans="1:16" ht="15" customHeight="1" x14ac:dyDescent="0.2">
      <c r="A394" s="33"/>
      <c r="B394" s="308"/>
      <c r="C394" s="8">
        <v>319</v>
      </c>
      <c r="D394" s="9" t="s">
        <v>61</v>
      </c>
      <c r="E394" s="25" t="s">
        <v>13</v>
      </c>
      <c r="F394" s="8" t="s">
        <v>24</v>
      </c>
      <c r="G394" s="11">
        <v>13.9</v>
      </c>
      <c r="H394" s="8" t="s">
        <v>118</v>
      </c>
      <c r="I394" s="11">
        <v>2</v>
      </c>
      <c r="J394" s="11" t="s">
        <v>119</v>
      </c>
      <c r="K394" s="16">
        <v>6</v>
      </c>
      <c r="L394" s="183"/>
      <c r="M394" s="35"/>
      <c r="N394" s="168">
        <v>0</v>
      </c>
      <c r="O394" s="158">
        <f t="shared" si="32"/>
        <v>0</v>
      </c>
      <c r="P394" s="34"/>
    </row>
    <row r="395" spans="1:16" ht="15" customHeight="1" x14ac:dyDescent="0.2">
      <c r="A395" s="33"/>
      <c r="B395" s="308"/>
      <c r="C395" s="8">
        <v>325</v>
      </c>
      <c r="D395" s="9" t="s">
        <v>61</v>
      </c>
      <c r="E395" s="25" t="s">
        <v>13</v>
      </c>
      <c r="F395" s="8" t="s">
        <v>24</v>
      </c>
      <c r="G395" s="11">
        <v>13.9</v>
      </c>
      <c r="H395" s="8" t="s">
        <v>118</v>
      </c>
      <c r="I395" s="11">
        <v>1</v>
      </c>
      <c r="J395" s="11" t="s">
        <v>119</v>
      </c>
      <c r="K395" s="16">
        <v>6</v>
      </c>
      <c r="L395" s="183"/>
      <c r="M395" s="35"/>
      <c r="N395" s="168">
        <v>0</v>
      </c>
      <c r="O395" s="158">
        <f t="shared" si="32"/>
        <v>0</v>
      </c>
      <c r="P395" s="34"/>
    </row>
    <row r="396" spans="1:16" ht="15" customHeight="1" x14ac:dyDescent="0.2">
      <c r="A396" s="33"/>
      <c r="B396" s="308"/>
      <c r="C396" s="8">
        <v>326</v>
      </c>
      <c r="D396" s="9" t="s">
        <v>61</v>
      </c>
      <c r="E396" s="25" t="s">
        <v>13</v>
      </c>
      <c r="F396" s="8" t="s">
        <v>24</v>
      </c>
      <c r="G396" s="11">
        <v>27.3</v>
      </c>
      <c r="H396" s="8" t="s">
        <v>118</v>
      </c>
      <c r="I396" s="11">
        <v>2</v>
      </c>
      <c r="J396" s="11" t="s">
        <v>119</v>
      </c>
      <c r="K396" s="16">
        <v>6</v>
      </c>
      <c r="L396" s="183"/>
      <c r="M396" s="35"/>
      <c r="N396" s="168">
        <v>0</v>
      </c>
      <c r="O396" s="158">
        <f t="shared" si="32"/>
        <v>0</v>
      </c>
      <c r="P396" s="34"/>
    </row>
    <row r="397" spans="1:16" ht="15" customHeight="1" x14ac:dyDescent="0.2">
      <c r="A397" s="33"/>
      <c r="B397" s="309"/>
      <c r="C397" s="8" t="s">
        <v>262</v>
      </c>
      <c r="D397" s="9" t="s">
        <v>61</v>
      </c>
      <c r="E397" s="25" t="s">
        <v>13</v>
      </c>
      <c r="F397" s="8" t="s">
        <v>24</v>
      </c>
      <c r="G397" s="11">
        <v>27.3</v>
      </c>
      <c r="H397" s="8" t="s">
        <v>118</v>
      </c>
      <c r="I397" s="11">
        <v>1</v>
      </c>
      <c r="J397" s="11" t="s">
        <v>74</v>
      </c>
      <c r="K397" s="16">
        <v>6</v>
      </c>
      <c r="L397" s="183"/>
      <c r="M397" s="35"/>
      <c r="N397" s="186"/>
      <c r="O397" s="158">
        <f t="shared" si="32"/>
        <v>0</v>
      </c>
      <c r="P397" s="34"/>
    </row>
    <row r="398" spans="1:16" s="2" customFormat="1" ht="26.25" customHeight="1" x14ac:dyDescent="0.2">
      <c r="B398" s="302" t="s">
        <v>241</v>
      </c>
      <c r="C398" s="303"/>
      <c r="D398" s="303"/>
      <c r="E398" s="303"/>
      <c r="F398" s="303"/>
      <c r="G398" s="303"/>
      <c r="H398" s="303"/>
      <c r="I398" s="303"/>
      <c r="J398" s="303"/>
      <c r="K398" s="304"/>
      <c r="L398" s="31">
        <f>SUM(L382:L397)</f>
        <v>0</v>
      </c>
      <c r="M398" s="31">
        <f t="shared" ref="M398:N398" si="33">SUM(M382:M397)</f>
        <v>0</v>
      </c>
      <c r="N398" s="31">
        <f t="shared" si="33"/>
        <v>0</v>
      </c>
      <c r="O398" s="32">
        <f>SUM(O382:O397)</f>
        <v>0</v>
      </c>
      <c r="P398" s="7"/>
    </row>
    <row r="399" spans="1:16" ht="30" customHeight="1" x14ac:dyDescent="0.2">
      <c r="A399" s="33"/>
      <c r="B399" s="218" t="s">
        <v>0</v>
      </c>
      <c r="C399" s="218" t="s">
        <v>1</v>
      </c>
      <c r="D399" s="218" t="s">
        <v>2</v>
      </c>
      <c r="E399" s="218" t="s">
        <v>3</v>
      </c>
      <c r="F399" s="218" t="s">
        <v>4</v>
      </c>
      <c r="G399" s="218" t="s">
        <v>227</v>
      </c>
      <c r="H399" s="218" t="s">
        <v>228</v>
      </c>
      <c r="I399" s="218" t="s">
        <v>120</v>
      </c>
      <c r="J399" s="50"/>
      <c r="K399" s="218" t="s">
        <v>72</v>
      </c>
      <c r="L399" s="220" t="s">
        <v>367</v>
      </c>
      <c r="M399" s="177" t="s">
        <v>5</v>
      </c>
      <c r="N399" s="220" t="s">
        <v>368</v>
      </c>
      <c r="O399" s="218" t="s">
        <v>121</v>
      </c>
      <c r="P399" s="218" t="s">
        <v>155</v>
      </c>
    </row>
    <row r="400" spans="1:16" ht="30" customHeight="1" x14ac:dyDescent="0.2">
      <c r="A400" s="33"/>
      <c r="B400" s="305"/>
      <c r="C400" s="219"/>
      <c r="D400" s="219"/>
      <c r="E400" s="219"/>
      <c r="F400" s="219"/>
      <c r="G400" s="219"/>
      <c r="H400" s="219"/>
      <c r="I400" s="219"/>
      <c r="J400" s="48" t="s">
        <v>114</v>
      </c>
      <c r="K400" s="219"/>
      <c r="L400" s="221"/>
      <c r="M400" s="178" t="s">
        <v>73</v>
      </c>
      <c r="N400" s="221"/>
      <c r="O400" s="219"/>
      <c r="P400" s="219"/>
    </row>
    <row r="401" spans="1:16" ht="39.75" customHeight="1" x14ac:dyDescent="0.2">
      <c r="A401" s="33"/>
      <c r="B401" s="319" t="s">
        <v>51</v>
      </c>
      <c r="C401" s="320"/>
      <c r="D401" s="320"/>
      <c r="E401" s="320"/>
      <c r="F401" s="320"/>
      <c r="G401" s="320"/>
      <c r="H401" s="320"/>
      <c r="I401" s="320"/>
      <c r="J401" s="320"/>
      <c r="K401" s="320"/>
      <c r="L401" s="320"/>
      <c r="M401" s="320"/>
      <c r="N401" s="320"/>
      <c r="O401" s="321"/>
      <c r="P401" s="34"/>
    </row>
    <row r="402" spans="1:16" ht="15" customHeight="1" x14ac:dyDescent="0.2">
      <c r="A402" s="33"/>
      <c r="B402" s="307" t="s">
        <v>168</v>
      </c>
      <c r="C402" s="8">
        <v>401</v>
      </c>
      <c r="D402" s="9" t="s">
        <v>62</v>
      </c>
      <c r="E402" s="8" t="s">
        <v>75</v>
      </c>
      <c r="F402" s="8" t="s">
        <v>16</v>
      </c>
      <c r="G402" s="11">
        <v>29.5</v>
      </c>
      <c r="H402" s="8" t="s">
        <v>118</v>
      </c>
      <c r="I402" s="8" t="s">
        <v>118</v>
      </c>
      <c r="J402" s="11" t="s">
        <v>119</v>
      </c>
      <c r="K402" s="12">
        <v>2</v>
      </c>
      <c r="L402" s="183"/>
      <c r="M402" s="35"/>
      <c r="N402" s="168">
        <v>0</v>
      </c>
      <c r="O402" s="14">
        <f>IF(J402="ano",L402*9+N402*3,L402*12)</f>
        <v>0</v>
      </c>
      <c r="P402" s="34"/>
    </row>
    <row r="403" spans="1:16" ht="15" customHeight="1" x14ac:dyDescent="0.2">
      <c r="A403" s="33"/>
      <c r="B403" s="360"/>
      <c r="C403" s="295">
        <v>4</v>
      </c>
      <c r="D403" s="289" t="s">
        <v>19</v>
      </c>
      <c r="E403" s="45" t="s">
        <v>80</v>
      </c>
      <c r="F403" s="295" t="s">
        <v>16</v>
      </c>
      <c r="G403" s="292">
        <v>13</v>
      </c>
      <c r="H403" s="292"/>
      <c r="I403" s="292">
        <v>4</v>
      </c>
      <c r="J403" s="292" t="s">
        <v>119</v>
      </c>
      <c r="K403" s="357">
        <v>1</v>
      </c>
      <c r="L403" s="273"/>
      <c r="M403" s="35"/>
      <c r="N403" s="209">
        <v>0</v>
      </c>
      <c r="O403" s="206">
        <f>IF(J403="ano",L403*9+N403*3,L403*12)</f>
        <v>0</v>
      </c>
      <c r="P403" s="34"/>
    </row>
    <row r="404" spans="1:16" ht="15" customHeight="1" x14ac:dyDescent="0.2">
      <c r="A404" s="33"/>
      <c r="B404" s="360"/>
      <c r="C404" s="290"/>
      <c r="D404" s="290"/>
      <c r="E404" s="45" t="s">
        <v>79</v>
      </c>
      <c r="F404" s="293"/>
      <c r="G404" s="293"/>
      <c r="H404" s="293"/>
      <c r="I404" s="293"/>
      <c r="J404" s="293"/>
      <c r="K404" s="358"/>
      <c r="L404" s="274"/>
      <c r="M404" s="35"/>
      <c r="N404" s="210"/>
      <c r="O404" s="212">
        <f t="shared" ref="O404:O407" si="34">IF(J404="ano",L404*9+L404*3/2,L404*12)</f>
        <v>0</v>
      </c>
      <c r="P404" s="34"/>
    </row>
    <row r="405" spans="1:16" ht="15" customHeight="1" x14ac:dyDescent="0.2">
      <c r="A405" s="33"/>
      <c r="B405" s="360"/>
      <c r="C405" s="290"/>
      <c r="D405" s="290"/>
      <c r="E405" s="45" t="s">
        <v>81</v>
      </c>
      <c r="F405" s="293"/>
      <c r="G405" s="293"/>
      <c r="H405" s="293"/>
      <c r="I405" s="293"/>
      <c r="J405" s="293"/>
      <c r="K405" s="358"/>
      <c r="L405" s="274"/>
      <c r="M405" s="35"/>
      <c r="N405" s="210"/>
      <c r="O405" s="212">
        <f t="shared" si="34"/>
        <v>0</v>
      </c>
      <c r="P405" s="34"/>
    </row>
    <row r="406" spans="1:16" ht="15" customHeight="1" x14ac:dyDescent="0.2">
      <c r="A406" s="33"/>
      <c r="B406" s="360"/>
      <c r="C406" s="290"/>
      <c r="D406" s="290"/>
      <c r="E406" s="45" t="s">
        <v>85</v>
      </c>
      <c r="F406" s="293"/>
      <c r="G406" s="293"/>
      <c r="H406" s="293"/>
      <c r="I406" s="293"/>
      <c r="J406" s="293"/>
      <c r="K406" s="358"/>
      <c r="L406" s="274"/>
      <c r="M406" s="35"/>
      <c r="N406" s="210"/>
      <c r="O406" s="212">
        <f t="shared" si="34"/>
        <v>0</v>
      </c>
      <c r="P406" s="34"/>
    </row>
    <row r="407" spans="1:16" ht="15" customHeight="1" x14ac:dyDescent="0.2">
      <c r="A407" s="33"/>
      <c r="B407" s="360"/>
      <c r="C407" s="291"/>
      <c r="D407" s="291"/>
      <c r="E407" s="45" t="s">
        <v>110</v>
      </c>
      <c r="F407" s="294"/>
      <c r="G407" s="294"/>
      <c r="H407" s="294"/>
      <c r="I407" s="294"/>
      <c r="J407" s="294"/>
      <c r="K407" s="359"/>
      <c r="L407" s="275"/>
      <c r="M407" s="35"/>
      <c r="N407" s="211"/>
      <c r="O407" s="213">
        <f t="shared" si="34"/>
        <v>0</v>
      </c>
      <c r="P407" s="34"/>
    </row>
    <row r="408" spans="1:16" ht="15" customHeight="1" x14ac:dyDescent="0.2">
      <c r="A408" s="33"/>
      <c r="B408" s="360"/>
      <c r="C408" s="8">
        <v>4</v>
      </c>
      <c r="D408" s="9" t="s">
        <v>62</v>
      </c>
      <c r="E408" s="8" t="s">
        <v>22</v>
      </c>
      <c r="F408" s="8" t="s">
        <v>9</v>
      </c>
      <c r="G408" s="11">
        <v>15</v>
      </c>
      <c r="H408" s="11">
        <v>20</v>
      </c>
      <c r="I408" s="8" t="s">
        <v>118</v>
      </c>
      <c r="J408" s="11" t="s">
        <v>119</v>
      </c>
      <c r="K408" s="12">
        <v>2</v>
      </c>
      <c r="L408" s="183"/>
      <c r="M408" s="35"/>
      <c r="N408" s="168">
        <v>0</v>
      </c>
      <c r="O408" s="14">
        <f>IF(J408="ano",L408*9+N408*3,L408*12)</f>
        <v>0</v>
      </c>
      <c r="P408" s="34"/>
    </row>
    <row r="409" spans="1:16" ht="15" customHeight="1" x14ac:dyDescent="0.2">
      <c r="A409" s="33"/>
      <c r="B409" s="360"/>
      <c r="C409" s="8">
        <v>4</v>
      </c>
      <c r="D409" s="9" t="s">
        <v>62</v>
      </c>
      <c r="E409" s="8" t="s">
        <v>22</v>
      </c>
      <c r="F409" s="8" t="s">
        <v>9</v>
      </c>
      <c r="G409" s="11">
        <v>30.4</v>
      </c>
      <c r="H409" s="11">
        <v>50</v>
      </c>
      <c r="I409" s="8" t="s">
        <v>118</v>
      </c>
      <c r="J409" s="11" t="s">
        <v>119</v>
      </c>
      <c r="K409" s="12">
        <v>2</v>
      </c>
      <c r="L409" s="183"/>
      <c r="M409" s="35"/>
      <c r="N409" s="168">
        <v>0</v>
      </c>
      <c r="O409" s="158">
        <f t="shared" ref="O409:O424" si="35">IF(J409="ano",L409*9+N409*3,L409*12)</f>
        <v>0</v>
      </c>
      <c r="P409" s="34"/>
    </row>
    <row r="410" spans="1:16" ht="15" customHeight="1" x14ac:dyDescent="0.2">
      <c r="A410" s="33"/>
      <c r="B410" s="360"/>
      <c r="C410" s="8">
        <v>411</v>
      </c>
      <c r="D410" s="9" t="s">
        <v>62</v>
      </c>
      <c r="E410" s="8" t="s">
        <v>8</v>
      </c>
      <c r="F410" s="8" t="s">
        <v>16</v>
      </c>
      <c r="G410" s="11">
        <v>66</v>
      </c>
      <c r="H410" s="8" t="s">
        <v>118</v>
      </c>
      <c r="I410" s="11">
        <v>2</v>
      </c>
      <c r="J410" s="11" t="s">
        <v>74</v>
      </c>
      <c r="K410" s="12">
        <v>3</v>
      </c>
      <c r="L410" s="183"/>
      <c r="M410" s="35"/>
      <c r="N410" s="186"/>
      <c r="O410" s="158">
        <f t="shared" si="35"/>
        <v>0</v>
      </c>
      <c r="P410" s="34"/>
    </row>
    <row r="411" spans="1:16" ht="15" customHeight="1" x14ac:dyDescent="0.2">
      <c r="A411" s="33"/>
      <c r="B411" s="360"/>
      <c r="C411" s="8">
        <v>412</v>
      </c>
      <c r="D411" s="9" t="s">
        <v>62</v>
      </c>
      <c r="E411" s="8" t="s">
        <v>14</v>
      </c>
      <c r="F411" s="8" t="s">
        <v>16</v>
      </c>
      <c r="G411" s="11">
        <v>13.9</v>
      </c>
      <c r="H411" s="8" t="s">
        <v>118</v>
      </c>
      <c r="I411" s="11">
        <v>1</v>
      </c>
      <c r="J411" s="11" t="s">
        <v>119</v>
      </c>
      <c r="K411" s="12">
        <v>1</v>
      </c>
      <c r="L411" s="183"/>
      <c r="M411" s="35"/>
      <c r="N411" s="168">
        <v>0</v>
      </c>
      <c r="O411" s="158">
        <f t="shared" si="35"/>
        <v>0</v>
      </c>
      <c r="P411" s="34"/>
    </row>
    <row r="412" spans="1:16" ht="15" customHeight="1" x14ac:dyDescent="0.2">
      <c r="A412" s="33"/>
      <c r="B412" s="360"/>
      <c r="C412" s="8">
        <v>413</v>
      </c>
      <c r="D412" s="9" t="s">
        <v>62</v>
      </c>
      <c r="E412" s="8" t="s">
        <v>32</v>
      </c>
      <c r="F412" s="8" t="s">
        <v>9</v>
      </c>
      <c r="G412" s="11">
        <v>9.5</v>
      </c>
      <c r="H412" s="8" t="s">
        <v>118</v>
      </c>
      <c r="I412" s="11">
        <v>2</v>
      </c>
      <c r="J412" s="11" t="s">
        <v>119</v>
      </c>
      <c r="K412" s="12">
        <v>10</v>
      </c>
      <c r="L412" s="183"/>
      <c r="M412" s="35"/>
      <c r="N412" s="168">
        <v>0</v>
      </c>
      <c r="O412" s="158">
        <f t="shared" si="35"/>
        <v>0</v>
      </c>
      <c r="P412" s="34"/>
    </row>
    <row r="413" spans="1:16" ht="15" customHeight="1" x14ac:dyDescent="0.2">
      <c r="A413" s="33"/>
      <c r="B413" s="360"/>
      <c r="C413" s="8">
        <v>414</v>
      </c>
      <c r="D413" s="9" t="s">
        <v>62</v>
      </c>
      <c r="E413" s="8" t="s">
        <v>13</v>
      </c>
      <c r="F413" s="8" t="s">
        <v>9</v>
      </c>
      <c r="G413" s="11">
        <v>4.4000000000000004</v>
      </c>
      <c r="H413" s="8" t="s">
        <v>118</v>
      </c>
      <c r="I413" s="8" t="s">
        <v>118</v>
      </c>
      <c r="J413" s="11" t="s">
        <v>119</v>
      </c>
      <c r="K413" s="12">
        <v>6</v>
      </c>
      <c r="L413" s="183"/>
      <c r="M413" s="35"/>
      <c r="N413" s="168">
        <v>0</v>
      </c>
      <c r="O413" s="158">
        <f t="shared" si="35"/>
        <v>0</v>
      </c>
      <c r="P413" s="34"/>
    </row>
    <row r="414" spans="1:16" ht="15" customHeight="1" x14ac:dyDescent="0.2">
      <c r="A414" s="33"/>
      <c r="B414" s="360"/>
      <c r="C414" s="8">
        <v>415</v>
      </c>
      <c r="D414" s="9" t="s">
        <v>62</v>
      </c>
      <c r="E414" s="8" t="s">
        <v>8</v>
      </c>
      <c r="F414" s="8" t="s">
        <v>16</v>
      </c>
      <c r="G414" s="11">
        <v>27.6</v>
      </c>
      <c r="H414" s="8" t="s">
        <v>118</v>
      </c>
      <c r="I414" s="11">
        <v>2</v>
      </c>
      <c r="J414" s="11" t="s">
        <v>119</v>
      </c>
      <c r="K414" s="12">
        <v>7</v>
      </c>
      <c r="L414" s="183"/>
      <c r="M414" s="35"/>
      <c r="N414" s="168">
        <v>0</v>
      </c>
      <c r="O414" s="158">
        <f t="shared" si="35"/>
        <v>0</v>
      </c>
      <c r="P414" s="34"/>
    </row>
    <row r="415" spans="1:16" ht="15" customHeight="1" x14ac:dyDescent="0.2">
      <c r="A415" s="33"/>
      <c r="B415" s="360"/>
      <c r="C415" s="8">
        <v>416</v>
      </c>
      <c r="D415" s="9" t="s">
        <v>62</v>
      </c>
      <c r="E415" s="287" t="s">
        <v>13</v>
      </c>
      <c r="F415" s="8" t="s">
        <v>9</v>
      </c>
      <c r="G415" s="11">
        <v>13.9</v>
      </c>
      <c r="H415" s="8" t="s">
        <v>118</v>
      </c>
      <c r="I415" s="11">
        <v>1</v>
      </c>
      <c r="J415" s="287" t="s">
        <v>119</v>
      </c>
      <c r="K415" s="224">
        <v>6</v>
      </c>
      <c r="L415" s="183"/>
      <c r="M415" s="35"/>
      <c r="N415" s="168">
        <v>0</v>
      </c>
      <c r="O415" s="158">
        <f t="shared" si="35"/>
        <v>0</v>
      </c>
      <c r="P415" s="34"/>
    </row>
    <row r="416" spans="1:16" ht="15" customHeight="1" x14ac:dyDescent="0.2">
      <c r="A416" s="33"/>
      <c r="B416" s="360"/>
      <c r="C416" s="8">
        <v>417</v>
      </c>
      <c r="D416" s="9" t="s">
        <v>62</v>
      </c>
      <c r="E416" s="288" t="s">
        <v>13</v>
      </c>
      <c r="F416" s="8" t="s">
        <v>9</v>
      </c>
      <c r="G416" s="11">
        <v>13.9</v>
      </c>
      <c r="H416" s="8" t="s">
        <v>118</v>
      </c>
      <c r="I416" s="11">
        <v>2</v>
      </c>
      <c r="J416" s="288"/>
      <c r="K416" s="225"/>
      <c r="L416" s="183"/>
      <c r="M416" s="35"/>
      <c r="N416" s="168">
        <v>0</v>
      </c>
      <c r="O416" s="158">
        <f t="shared" si="35"/>
        <v>0</v>
      </c>
      <c r="P416" s="34"/>
    </row>
    <row r="417" spans="1:16" ht="15" customHeight="1" x14ac:dyDescent="0.2">
      <c r="A417" s="33"/>
      <c r="B417" s="360"/>
      <c r="C417" s="8">
        <v>418</v>
      </c>
      <c r="D417" s="9" t="s">
        <v>62</v>
      </c>
      <c r="E417" s="8" t="s">
        <v>8</v>
      </c>
      <c r="F417" s="8" t="s">
        <v>24</v>
      </c>
      <c r="G417" s="11">
        <v>18</v>
      </c>
      <c r="H417" s="8" t="s">
        <v>118</v>
      </c>
      <c r="I417" s="11">
        <v>1</v>
      </c>
      <c r="J417" s="11" t="s">
        <v>119</v>
      </c>
      <c r="K417" s="12">
        <v>7</v>
      </c>
      <c r="L417" s="183"/>
      <c r="M417" s="35"/>
      <c r="N417" s="168">
        <v>0</v>
      </c>
      <c r="O417" s="158">
        <f t="shared" si="35"/>
        <v>0</v>
      </c>
      <c r="P417" s="34"/>
    </row>
    <row r="418" spans="1:16" ht="15" customHeight="1" x14ac:dyDescent="0.2">
      <c r="A418" s="33"/>
      <c r="B418" s="360"/>
      <c r="C418" s="8" t="s">
        <v>174</v>
      </c>
      <c r="D418" s="9" t="s">
        <v>62</v>
      </c>
      <c r="E418" s="8" t="s">
        <v>13</v>
      </c>
      <c r="F418" s="8" t="s">
        <v>24</v>
      </c>
      <c r="G418" s="11">
        <v>11</v>
      </c>
      <c r="H418" s="8" t="s">
        <v>118</v>
      </c>
      <c r="I418" s="11">
        <v>1</v>
      </c>
      <c r="J418" s="11" t="s">
        <v>119</v>
      </c>
      <c r="K418" s="12">
        <v>6</v>
      </c>
      <c r="L418" s="183"/>
      <c r="M418" s="35"/>
      <c r="N418" s="168">
        <v>0</v>
      </c>
      <c r="O418" s="158">
        <f t="shared" si="35"/>
        <v>0</v>
      </c>
      <c r="P418" s="34"/>
    </row>
    <row r="419" spans="1:16" ht="15" customHeight="1" x14ac:dyDescent="0.2">
      <c r="A419" s="33"/>
      <c r="B419" s="360"/>
      <c r="C419" s="8" t="s">
        <v>175</v>
      </c>
      <c r="D419" s="9" t="s">
        <v>62</v>
      </c>
      <c r="E419" s="8" t="s">
        <v>63</v>
      </c>
      <c r="F419" s="8" t="s">
        <v>9</v>
      </c>
      <c r="G419" s="11">
        <v>6.1</v>
      </c>
      <c r="H419" s="8" t="s">
        <v>118</v>
      </c>
      <c r="I419" s="11">
        <v>1</v>
      </c>
      <c r="J419" s="11" t="s">
        <v>119</v>
      </c>
      <c r="K419" s="12">
        <v>6</v>
      </c>
      <c r="L419" s="183"/>
      <c r="M419" s="35"/>
      <c r="N419" s="168">
        <v>0</v>
      </c>
      <c r="O419" s="158">
        <f t="shared" si="35"/>
        <v>0</v>
      </c>
      <c r="P419" s="34"/>
    </row>
    <row r="420" spans="1:16" ht="15" customHeight="1" x14ac:dyDescent="0.2">
      <c r="A420" s="33"/>
      <c r="B420" s="360"/>
      <c r="C420" s="8">
        <v>420</v>
      </c>
      <c r="D420" s="9" t="s">
        <v>62</v>
      </c>
      <c r="E420" s="8" t="s">
        <v>13</v>
      </c>
      <c r="F420" s="8" t="s">
        <v>24</v>
      </c>
      <c r="G420" s="11">
        <v>17.100000000000001</v>
      </c>
      <c r="H420" s="8" t="s">
        <v>118</v>
      </c>
      <c r="I420" s="11">
        <v>1</v>
      </c>
      <c r="J420" s="11" t="s">
        <v>119</v>
      </c>
      <c r="K420" s="12">
        <v>6</v>
      </c>
      <c r="L420" s="183"/>
      <c r="M420" s="35"/>
      <c r="N420" s="168">
        <v>0</v>
      </c>
      <c r="O420" s="158">
        <f t="shared" si="35"/>
        <v>0</v>
      </c>
      <c r="P420" s="34"/>
    </row>
    <row r="421" spans="1:16" ht="15" customHeight="1" x14ac:dyDescent="0.2">
      <c r="A421" s="33"/>
      <c r="B421" s="360"/>
      <c r="C421" s="8">
        <v>421</v>
      </c>
      <c r="D421" s="9" t="s">
        <v>62</v>
      </c>
      <c r="E421" s="51" t="s">
        <v>8</v>
      </c>
      <c r="F421" s="8" t="s">
        <v>9</v>
      </c>
      <c r="G421" s="11">
        <v>18</v>
      </c>
      <c r="H421" s="8" t="s">
        <v>118</v>
      </c>
      <c r="I421" s="11">
        <v>1</v>
      </c>
      <c r="J421" s="11" t="s">
        <v>119</v>
      </c>
      <c r="K421" s="12">
        <v>7</v>
      </c>
      <c r="L421" s="183"/>
      <c r="M421" s="35"/>
      <c r="N421" s="168">
        <v>0</v>
      </c>
      <c r="O421" s="158">
        <f t="shared" si="35"/>
        <v>0</v>
      </c>
      <c r="P421" s="34"/>
    </row>
    <row r="422" spans="1:16" ht="15" customHeight="1" x14ac:dyDescent="0.2">
      <c r="A422" s="33"/>
      <c r="B422" s="360"/>
      <c r="C422" s="8">
        <v>422</v>
      </c>
      <c r="D422" s="9" t="s">
        <v>62</v>
      </c>
      <c r="E422" s="51" t="s">
        <v>8</v>
      </c>
      <c r="F422" s="8" t="s">
        <v>9</v>
      </c>
      <c r="G422" s="11">
        <v>27.6</v>
      </c>
      <c r="H422" s="8" t="s">
        <v>118</v>
      </c>
      <c r="I422" s="11">
        <v>1</v>
      </c>
      <c r="J422" s="25" t="s">
        <v>119</v>
      </c>
      <c r="K422" s="16">
        <v>7</v>
      </c>
      <c r="L422" s="183"/>
      <c r="M422" s="35"/>
      <c r="N422" s="168">
        <v>0</v>
      </c>
      <c r="O422" s="158">
        <f t="shared" si="35"/>
        <v>0</v>
      </c>
      <c r="P422" s="34"/>
    </row>
    <row r="423" spans="1:16" ht="15" customHeight="1" x14ac:dyDescent="0.2">
      <c r="A423" s="33"/>
      <c r="B423" s="360"/>
      <c r="C423" s="8">
        <v>428</v>
      </c>
      <c r="D423" s="9" t="s">
        <v>62</v>
      </c>
      <c r="E423" s="8" t="s">
        <v>13</v>
      </c>
      <c r="F423" s="8" t="s">
        <v>9</v>
      </c>
      <c r="G423" s="11">
        <v>17.7</v>
      </c>
      <c r="H423" s="8" t="s">
        <v>118</v>
      </c>
      <c r="I423" s="11">
        <v>2</v>
      </c>
      <c r="J423" s="11" t="s">
        <v>119</v>
      </c>
      <c r="K423" s="12">
        <v>6</v>
      </c>
      <c r="L423" s="183"/>
      <c r="M423" s="35"/>
      <c r="N423" s="168">
        <v>0</v>
      </c>
      <c r="O423" s="158">
        <f t="shared" si="35"/>
        <v>0</v>
      </c>
      <c r="P423" s="34"/>
    </row>
    <row r="424" spans="1:16" ht="15" customHeight="1" x14ac:dyDescent="0.2">
      <c r="A424" s="33"/>
      <c r="B424" s="361"/>
      <c r="C424" s="8">
        <v>424</v>
      </c>
      <c r="D424" s="9" t="s">
        <v>62</v>
      </c>
      <c r="E424" s="8" t="s">
        <v>8</v>
      </c>
      <c r="F424" s="8" t="s">
        <v>16</v>
      </c>
      <c r="G424" s="11">
        <v>27.8</v>
      </c>
      <c r="H424" s="8" t="s">
        <v>118</v>
      </c>
      <c r="I424" s="11">
        <v>1</v>
      </c>
      <c r="J424" s="11" t="s">
        <v>119</v>
      </c>
      <c r="K424" s="12">
        <v>7</v>
      </c>
      <c r="L424" s="183"/>
      <c r="M424" s="35"/>
      <c r="N424" s="168">
        <v>0</v>
      </c>
      <c r="O424" s="158">
        <f t="shared" si="35"/>
        <v>0</v>
      </c>
      <c r="P424" s="34"/>
    </row>
    <row r="425" spans="1:16" s="2" customFormat="1" ht="26.25" customHeight="1" x14ac:dyDescent="0.2">
      <c r="B425" s="302" t="s">
        <v>242</v>
      </c>
      <c r="C425" s="303"/>
      <c r="D425" s="303"/>
      <c r="E425" s="303"/>
      <c r="F425" s="303"/>
      <c r="G425" s="303"/>
      <c r="H425" s="303"/>
      <c r="I425" s="303"/>
      <c r="J425" s="303"/>
      <c r="K425" s="304"/>
      <c r="L425" s="31">
        <f>SUM(L402:L424)</f>
        <v>0</v>
      </c>
      <c r="M425" s="31">
        <f t="shared" ref="M425:N425" si="36">SUM(M402:M424)</f>
        <v>0</v>
      </c>
      <c r="N425" s="31">
        <f t="shared" si="36"/>
        <v>0</v>
      </c>
      <c r="O425" s="32">
        <f>SUM(O402:O424)</f>
        <v>0</v>
      </c>
      <c r="P425" s="7"/>
    </row>
    <row r="426" spans="1:16" ht="30" customHeight="1" x14ac:dyDescent="0.2">
      <c r="A426" s="33"/>
      <c r="B426" s="218" t="s">
        <v>0</v>
      </c>
      <c r="C426" s="218" t="s">
        <v>1</v>
      </c>
      <c r="D426" s="218" t="s">
        <v>2</v>
      </c>
      <c r="E426" s="218" t="s">
        <v>3</v>
      </c>
      <c r="F426" s="218" t="s">
        <v>4</v>
      </c>
      <c r="G426" s="218" t="s">
        <v>227</v>
      </c>
      <c r="H426" s="218" t="s">
        <v>228</v>
      </c>
      <c r="I426" s="218" t="s">
        <v>120</v>
      </c>
      <c r="J426" s="300" t="s">
        <v>114</v>
      </c>
      <c r="K426" s="218" t="s">
        <v>72</v>
      </c>
      <c r="L426" s="220" t="s">
        <v>367</v>
      </c>
      <c r="M426" s="177" t="s">
        <v>5</v>
      </c>
      <c r="N426" s="220" t="s">
        <v>368</v>
      </c>
      <c r="O426" s="218" t="s">
        <v>121</v>
      </c>
      <c r="P426" s="218" t="s">
        <v>155</v>
      </c>
    </row>
    <row r="427" spans="1:16" ht="30" customHeight="1" x14ac:dyDescent="0.2">
      <c r="A427" s="33"/>
      <c r="B427" s="305"/>
      <c r="C427" s="219"/>
      <c r="D427" s="219"/>
      <c r="E427" s="219"/>
      <c r="F427" s="219"/>
      <c r="G427" s="219"/>
      <c r="H427" s="219"/>
      <c r="I427" s="219"/>
      <c r="J427" s="301"/>
      <c r="K427" s="219"/>
      <c r="L427" s="221"/>
      <c r="M427" s="178" t="s">
        <v>73</v>
      </c>
      <c r="N427" s="221"/>
      <c r="O427" s="219"/>
      <c r="P427" s="219"/>
    </row>
    <row r="428" spans="1:16" ht="39.75" customHeight="1" x14ac:dyDescent="0.2">
      <c r="A428" s="33"/>
      <c r="B428" s="319" t="s">
        <v>51</v>
      </c>
      <c r="C428" s="320"/>
      <c r="D428" s="320"/>
      <c r="E428" s="320"/>
      <c r="F428" s="320"/>
      <c r="G428" s="320"/>
      <c r="H428" s="320"/>
      <c r="I428" s="320"/>
      <c r="J428" s="320"/>
      <c r="K428" s="320"/>
      <c r="L428" s="320"/>
      <c r="M428" s="320"/>
      <c r="N428" s="320"/>
      <c r="O428" s="321"/>
      <c r="P428" s="34"/>
    </row>
    <row r="429" spans="1:16" ht="15" customHeight="1" x14ac:dyDescent="0.2">
      <c r="A429" s="33"/>
      <c r="B429" s="307" t="s">
        <v>169</v>
      </c>
      <c r="C429" s="8">
        <v>5</v>
      </c>
      <c r="D429" s="9" t="s">
        <v>62</v>
      </c>
      <c r="E429" s="8" t="s">
        <v>22</v>
      </c>
      <c r="F429" s="8" t="s">
        <v>9</v>
      </c>
      <c r="G429" s="11">
        <v>15</v>
      </c>
      <c r="H429" s="11">
        <v>20</v>
      </c>
      <c r="I429" s="8" t="s">
        <v>118</v>
      </c>
      <c r="J429" s="11" t="s">
        <v>119</v>
      </c>
      <c r="K429" s="12">
        <v>2</v>
      </c>
      <c r="L429" s="183"/>
      <c r="M429" s="35"/>
      <c r="N429" s="168">
        <v>0</v>
      </c>
      <c r="O429" s="14">
        <f>IF(J429="ano",L429*9+N429*3,L429*12)</f>
        <v>0</v>
      </c>
      <c r="P429" s="34"/>
    </row>
    <row r="430" spans="1:16" ht="15" customHeight="1" x14ac:dyDescent="0.2">
      <c r="A430" s="33"/>
      <c r="B430" s="308"/>
      <c r="C430" s="8">
        <v>501</v>
      </c>
      <c r="D430" s="9" t="s">
        <v>62</v>
      </c>
      <c r="E430" s="8" t="s">
        <v>75</v>
      </c>
      <c r="F430" s="8" t="s">
        <v>16</v>
      </c>
      <c r="G430" s="11">
        <v>29.5</v>
      </c>
      <c r="H430" s="8" t="s">
        <v>118</v>
      </c>
      <c r="I430" s="8" t="s">
        <v>118</v>
      </c>
      <c r="J430" s="11" t="s">
        <v>119</v>
      </c>
      <c r="K430" s="12">
        <v>2</v>
      </c>
      <c r="L430" s="183"/>
      <c r="M430" s="35"/>
      <c r="N430" s="168">
        <v>0</v>
      </c>
      <c r="O430" s="14">
        <f>IF(J430="ano",L430*9+N430*3,L430*12)</f>
        <v>0</v>
      </c>
      <c r="P430" s="34"/>
    </row>
    <row r="431" spans="1:16" ht="15" customHeight="1" x14ac:dyDescent="0.2">
      <c r="A431" s="33"/>
      <c r="B431" s="308"/>
      <c r="C431" s="295">
        <v>5</v>
      </c>
      <c r="D431" s="289" t="s">
        <v>19</v>
      </c>
      <c r="E431" s="45" t="s">
        <v>80</v>
      </c>
      <c r="F431" s="295" t="s">
        <v>16</v>
      </c>
      <c r="G431" s="292">
        <v>13</v>
      </c>
      <c r="H431" s="292" t="s">
        <v>118</v>
      </c>
      <c r="I431" s="292">
        <v>4</v>
      </c>
      <c r="J431" s="292" t="s">
        <v>119</v>
      </c>
      <c r="K431" s="357">
        <v>1</v>
      </c>
      <c r="L431" s="273"/>
      <c r="M431" s="35"/>
      <c r="N431" s="209">
        <v>0</v>
      </c>
      <c r="O431" s="206">
        <f>IF(J431="ano",L431*9+N431*3,L431*12)</f>
        <v>0</v>
      </c>
      <c r="P431" s="34"/>
    </row>
    <row r="432" spans="1:16" ht="15" customHeight="1" x14ac:dyDescent="0.2">
      <c r="A432" s="33"/>
      <c r="B432" s="308"/>
      <c r="C432" s="290"/>
      <c r="D432" s="290"/>
      <c r="E432" s="45" t="s">
        <v>79</v>
      </c>
      <c r="F432" s="293"/>
      <c r="G432" s="293"/>
      <c r="H432" s="293"/>
      <c r="I432" s="293"/>
      <c r="J432" s="293"/>
      <c r="K432" s="358"/>
      <c r="L432" s="274"/>
      <c r="M432" s="35"/>
      <c r="N432" s="210"/>
      <c r="O432" s="212">
        <f t="shared" ref="O432:O445" si="37">IF(J432="ano",L432*9+L432*3/2,L432*12)</f>
        <v>0</v>
      </c>
      <c r="P432" s="34"/>
    </row>
    <row r="433" spans="1:16" ht="15" customHeight="1" x14ac:dyDescent="0.2">
      <c r="A433" s="33"/>
      <c r="B433" s="308"/>
      <c r="C433" s="290"/>
      <c r="D433" s="290"/>
      <c r="E433" s="45" t="s">
        <v>81</v>
      </c>
      <c r="F433" s="293"/>
      <c r="G433" s="293"/>
      <c r="H433" s="293"/>
      <c r="I433" s="293"/>
      <c r="J433" s="293"/>
      <c r="K433" s="358"/>
      <c r="L433" s="274"/>
      <c r="M433" s="35"/>
      <c r="N433" s="210"/>
      <c r="O433" s="212">
        <f t="shared" si="37"/>
        <v>0</v>
      </c>
      <c r="P433" s="34"/>
    </row>
    <row r="434" spans="1:16" ht="15" customHeight="1" x14ac:dyDescent="0.2">
      <c r="A434" s="33"/>
      <c r="B434" s="308"/>
      <c r="C434" s="290"/>
      <c r="D434" s="290"/>
      <c r="E434" s="45" t="s">
        <v>85</v>
      </c>
      <c r="F434" s="293"/>
      <c r="G434" s="293"/>
      <c r="H434" s="293"/>
      <c r="I434" s="293"/>
      <c r="J434" s="293"/>
      <c r="K434" s="358"/>
      <c r="L434" s="274"/>
      <c r="M434" s="35"/>
      <c r="N434" s="210"/>
      <c r="O434" s="212">
        <f t="shared" si="37"/>
        <v>0</v>
      </c>
      <c r="P434" s="34"/>
    </row>
    <row r="435" spans="1:16" ht="15" customHeight="1" x14ac:dyDescent="0.2">
      <c r="A435" s="33"/>
      <c r="B435" s="308"/>
      <c r="C435" s="291"/>
      <c r="D435" s="291"/>
      <c r="E435" s="45" t="s">
        <v>110</v>
      </c>
      <c r="F435" s="294"/>
      <c r="G435" s="294"/>
      <c r="H435" s="294"/>
      <c r="I435" s="294"/>
      <c r="J435" s="294"/>
      <c r="K435" s="359"/>
      <c r="L435" s="275"/>
      <c r="M435" s="35"/>
      <c r="N435" s="211"/>
      <c r="O435" s="213">
        <f t="shared" si="37"/>
        <v>0</v>
      </c>
      <c r="P435" s="34"/>
    </row>
    <row r="436" spans="1:16" ht="15" customHeight="1" x14ac:dyDescent="0.2">
      <c r="A436" s="33"/>
      <c r="B436" s="308"/>
      <c r="C436" s="8">
        <v>5</v>
      </c>
      <c r="D436" s="9" t="s">
        <v>62</v>
      </c>
      <c r="E436" s="8" t="s">
        <v>49</v>
      </c>
      <c r="F436" s="8" t="s">
        <v>9</v>
      </c>
      <c r="G436" s="11">
        <v>30.4</v>
      </c>
      <c r="H436" s="11">
        <v>50</v>
      </c>
      <c r="I436" s="8" t="s">
        <v>118</v>
      </c>
      <c r="J436" s="11" t="s">
        <v>119</v>
      </c>
      <c r="K436" s="12">
        <v>2</v>
      </c>
      <c r="L436" s="183"/>
      <c r="M436" s="35"/>
      <c r="N436" s="168">
        <v>0</v>
      </c>
      <c r="O436" s="14">
        <f>IF(J436="ano",L436*9+N436*3,L436*12)</f>
        <v>0</v>
      </c>
      <c r="P436" s="34"/>
    </row>
    <row r="437" spans="1:16" ht="15" customHeight="1" x14ac:dyDescent="0.2">
      <c r="A437" s="33"/>
      <c r="B437" s="308"/>
      <c r="C437" s="8">
        <v>514</v>
      </c>
      <c r="D437" s="9" t="s">
        <v>62</v>
      </c>
      <c r="E437" s="8" t="s">
        <v>8</v>
      </c>
      <c r="F437" s="8" t="s">
        <v>16</v>
      </c>
      <c r="G437" s="11">
        <v>66</v>
      </c>
      <c r="H437" s="8" t="s">
        <v>118</v>
      </c>
      <c r="I437" s="11">
        <v>2</v>
      </c>
      <c r="J437" s="11" t="s">
        <v>74</v>
      </c>
      <c r="K437" s="12">
        <v>3</v>
      </c>
      <c r="L437" s="183"/>
      <c r="M437" s="35"/>
      <c r="N437" s="186"/>
      <c r="O437" s="158">
        <f t="shared" ref="O437:O442" si="38">IF(J437="ano",L437*9+N437*3,L437*12)</f>
        <v>0</v>
      </c>
      <c r="P437" s="34"/>
    </row>
    <row r="438" spans="1:16" ht="15" customHeight="1" x14ac:dyDescent="0.2">
      <c r="A438" s="33"/>
      <c r="B438" s="308"/>
      <c r="C438" s="8">
        <v>515</v>
      </c>
      <c r="D438" s="9" t="s">
        <v>62</v>
      </c>
      <c r="E438" s="8" t="s">
        <v>26</v>
      </c>
      <c r="F438" s="8" t="s">
        <v>16</v>
      </c>
      <c r="G438" s="11">
        <v>13.9</v>
      </c>
      <c r="H438" s="8" t="s">
        <v>118</v>
      </c>
      <c r="I438" s="11">
        <v>1</v>
      </c>
      <c r="J438" s="11" t="s">
        <v>119</v>
      </c>
      <c r="K438" s="12">
        <v>7</v>
      </c>
      <c r="L438" s="183"/>
      <c r="M438" s="35"/>
      <c r="N438" s="168">
        <v>0</v>
      </c>
      <c r="O438" s="158">
        <f t="shared" si="38"/>
        <v>0</v>
      </c>
      <c r="P438" s="34"/>
    </row>
    <row r="439" spans="1:16" ht="15" customHeight="1" x14ac:dyDescent="0.2">
      <c r="A439" s="33"/>
      <c r="B439" s="308"/>
      <c r="C439" s="8">
        <v>516</v>
      </c>
      <c r="D439" s="9" t="s">
        <v>62</v>
      </c>
      <c r="E439" s="8" t="s">
        <v>36</v>
      </c>
      <c r="F439" s="8" t="s">
        <v>16</v>
      </c>
      <c r="G439" s="11">
        <v>13.9</v>
      </c>
      <c r="H439" s="8" t="s">
        <v>118</v>
      </c>
      <c r="I439" s="11">
        <v>1</v>
      </c>
      <c r="J439" s="11" t="s">
        <v>119</v>
      </c>
      <c r="K439" s="12">
        <v>7</v>
      </c>
      <c r="L439" s="183"/>
      <c r="M439" s="35"/>
      <c r="N439" s="168">
        <v>0</v>
      </c>
      <c r="O439" s="158">
        <f t="shared" si="38"/>
        <v>0</v>
      </c>
      <c r="P439" s="34"/>
    </row>
    <row r="440" spans="1:16" ht="15" customHeight="1" x14ac:dyDescent="0.2">
      <c r="A440" s="33"/>
      <c r="B440" s="308"/>
      <c r="C440" s="8">
        <v>517</v>
      </c>
      <c r="D440" s="9" t="s">
        <v>62</v>
      </c>
      <c r="E440" s="8" t="s">
        <v>8</v>
      </c>
      <c r="F440" s="8" t="s">
        <v>16</v>
      </c>
      <c r="G440" s="11">
        <v>27.6</v>
      </c>
      <c r="H440" s="8" t="s">
        <v>118</v>
      </c>
      <c r="I440" s="11">
        <v>1</v>
      </c>
      <c r="J440" s="11" t="s">
        <v>119</v>
      </c>
      <c r="K440" s="12">
        <v>7</v>
      </c>
      <c r="L440" s="183"/>
      <c r="M440" s="35"/>
      <c r="N440" s="168">
        <v>0</v>
      </c>
      <c r="O440" s="158">
        <f t="shared" si="38"/>
        <v>0</v>
      </c>
      <c r="P440" s="34"/>
    </row>
    <row r="441" spans="1:16" ht="15" customHeight="1" x14ac:dyDescent="0.2">
      <c r="A441" s="33"/>
      <c r="B441" s="308"/>
      <c r="C441" s="8">
        <v>518</v>
      </c>
      <c r="D441" s="9" t="s">
        <v>62</v>
      </c>
      <c r="E441" s="287" t="s">
        <v>13</v>
      </c>
      <c r="F441" s="8" t="s">
        <v>9</v>
      </c>
      <c r="G441" s="11">
        <v>13.9</v>
      </c>
      <c r="H441" s="8" t="s">
        <v>118</v>
      </c>
      <c r="I441" s="11">
        <v>1</v>
      </c>
      <c r="J441" s="287" t="s">
        <v>119</v>
      </c>
      <c r="K441" s="224">
        <v>6</v>
      </c>
      <c r="L441" s="183"/>
      <c r="M441" s="35"/>
      <c r="N441" s="168">
        <v>0</v>
      </c>
      <c r="O441" s="158">
        <f t="shared" si="38"/>
        <v>0</v>
      </c>
      <c r="P441" s="34"/>
    </row>
    <row r="442" spans="1:16" ht="15" customHeight="1" x14ac:dyDescent="0.2">
      <c r="A442" s="33"/>
      <c r="B442" s="308"/>
      <c r="C442" s="8">
        <v>519</v>
      </c>
      <c r="D442" s="9" t="s">
        <v>62</v>
      </c>
      <c r="E442" s="288" t="s">
        <v>13</v>
      </c>
      <c r="F442" s="8" t="s">
        <v>24</v>
      </c>
      <c r="G442" s="11">
        <v>13.9</v>
      </c>
      <c r="H442" s="8" t="s">
        <v>118</v>
      </c>
      <c r="I442" s="11">
        <v>1</v>
      </c>
      <c r="J442" s="288"/>
      <c r="K442" s="225"/>
      <c r="L442" s="183"/>
      <c r="M442" s="35"/>
      <c r="N442" s="168">
        <v>0</v>
      </c>
      <c r="O442" s="158">
        <f t="shared" si="38"/>
        <v>0</v>
      </c>
      <c r="P442" s="34"/>
    </row>
    <row r="443" spans="1:16" ht="15" customHeight="1" x14ac:dyDescent="0.2">
      <c r="A443" s="33"/>
      <c r="B443" s="308"/>
      <c r="C443" s="295">
        <v>511</v>
      </c>
      <c r="D443" s="289" t="s">
        <v>62</v>
      </c>
      <c r="E443" s="8" t="s">
        <v>64</v>
      </c>
      <c r="F443" s="295" t="s">
        <v>16</v>
      </c>
      <c r="G443" s="292">
        <v>8.6</v>
      </c>
      <c r="H443" s="292" t="s">
        <v>118</v>
      </c>
      <c r="I443" s="292">
        <v>1</v>
      </c>
      <c r="J443" s="292" t="s">
        <v>119</v>
      </c>
      <c r="K443" s="357">
        <v>1</v>
      </c>
      <c r="L443" s="273"/>
      <c r="M443" s="35"/>
      <c r="N443" s="169">
        <v>0</v>
      </c>
      <c r="O443" s="206">
        <f>IF(J443="ano",L443*9+N443*3,L443*12)</f>
        <v>0</v>
      </c>
      <c r="P443" s="34"/>
    </row>
    <row r="444" spans="1:16" ht="15" customHeight="1" x14ac:dyDescent="0.2">
      <c r="A444" s="33"/>
      <c r="B444" s="308"/>
      <c r="C444" s="290"/>
      <c r="D444" s="290"/>
      <c r="E444" s="45" t="s">
        <v>112</v>
      </c>
      <c r="F444" s="293"/>
      <c r="G444" s="293"/>
      <c r="H444" s="293"/>
      <c r="I444" s="293"/>
      <c r="J444" s="293"/>
      <c r="K444" s="358"/>
      <c r="L444" s="274"/>
      <c r="M444" s="35"/>
      <c r="N444" s="170">
        <v>0</v>
      </c>
      <c r="O444" s="212">
        <f t="shared" si="37"/>
        <v>0</v>
      </c>
      <c r="P444" s="34"/>
    </row>
    <row r="445" spans="1:16" ht="15" customHeight="1" x14ac:dyDescent="0.2">
      <c r="A445" s="33"/>
      <c r="B445" s="308"/>
      <c r="C445" s="291"/>
      <c r="D445" s="291"/>
      <c r="E445" s="45" t="s">
        <v>103</v>
      </c>
      <c r="F445" s="294"/>
      <c r="G445" s="294"/>
      <c r="H445" s="294"/>
      <c r="I445" s="294"/>
      <c r="J445" s="294"/>
      <c r="K445" s="359"/>
      <c r="L445" s="275"/>
      <c r="M445" s="35"/>
      <c r="N445" s="171">
        <v>0</v>
      </c>
      <c r="O445" s="213">
        <f t="shared" si="37"/>
        <v>0</v>
      </c>
      <c r="P445" s="34"/>
    </row>
    <row r="446" spans="1:16" ht="15" customHeight="1" x14ac:dyDescent="0.2">
      <c r="A446" s="33"/>
      <c r="B446" s="308"/>
      <c r="C446" s="8">
        <v>520</v>
      </c>
      <c r="D446" s="9" t="s">
        <v>62</v>
      </c>
      <c r="E446" s="287" t="s">
        <v>13</v>
      </c>
      <c r="F446" s="8" t="s">
        <v>24</v>
      </c>
      <c r="G446" s="11">
        <v>26.5</v>
      </c>
      <c r="H446" s="8" t="s">
        <v>118</v>
      </c>
      <c r="I446" s="11">
        <v>1</v>
      </c>
      <c r="J446" s="287" t="s">
        <v>119</v>
      </c>
      <c r="K446" s="224">
        <v>6</v>
      </c>
      <c r="L446" s="183"/>
      <c r="M446" s="35"/>
      <c r="N446" s="168">
        <v>0</v>
      </c>
      <c r="O446" s="14">
        <f>IF(J446="ano",L446*9+N446*3,L446*12)</f>
        <v>0</v>
      </c>
      <c r="P446" s="34"/>
    </row>
    <row r="447" spans="1:16" ht="15" customHeight="1" x14ac:dyDescent="0.2">
      <c r="A447" s="33"/>
      <c r="B447" s="308"/>
      <c r="C447" s="8">
        <v>521</v>
      </c>
      <c r="D447" s="9" t="s">
        <v>62</v>
      </c>
      <c r="E447" s="288" t="s">
        <v>13</v>
      </c>
      <c r="F447" s="8" t="s">
        <v>9</v>
      </c>
      <c r="G447" s="11">
        <v>17.100000000000001</v>
      </c>
      <c r="H447" s="8" t="s">
        <v>118</v>
      </c>
      <c r="I447" s="11">
        <v>1</v>
      </c>
      <c r="J447" s="288"/>
      <c r="K447" s="225"/>
      <c r="L447" s="183"/>
      <c r="M447" s="35"/>
      <c r="N447" s="168">
        <v>0</v>
      </c>
      <c r="O447" s="158">
        <f t="shared" ref="O447:O451" si="39">IF(J447="ano",L447*9+N447*3,L447*12)</f>
        <v>0</v>
      </c>
      <c r="P447" s="34"/>
    </row>
    <row r="448" spans="1:16" ht="15" customHeight="1" x14ac:dyDescent="0.2">
      <c r="A448" s="33"/>
      <c r="B448" s="308"/>
      <c r="C448" s="8" t="s">
        <v>134</v>
      </c>
      <c r="D448" s="9" t="s">
        <v>62</v>
      </c>
      <c r="E448" s="8" t="s">
        <v>11</v>
      </c>
      <c r="F448" s="8" t="s">
        <v>9</v>
      </c>
      <c r="G448" s="11">
        <v>15.85</v>
      </c>
      <c r="H448" s="8" t="s">
        <v>118</v>
      </c>
      <c r="I448" s="11">
        <v>1</v>
      </c>
      <c r="J448" s="11" t="s">
        <v>119</v>
      </c>
      <c r="K448" s="12">
        <v>6</v>
      </c>
      <c r="L448" s="183"/>
      <c r="M448" s="35"/>
      <c r="N448" s="168">
        <v>0</v>
      </c>
      <c r="O448" s="158">
        <f t="shared" si="39"/>
        <v>0</v>
      </c>
      <c r="P448" s="34"/>
    </row>
    <row r="449" spans="1:16" ht="15" customHeight="1" x14ac:dyDescent="0.2">
      <c r="A449" s="33"/>
      <c r="B449" s="308"/>
      <c r="C449" s="8">
        <v>523</v>
      </c>
      <c r="D449" s="9" t="s">
        <v>62</v>
      </c>
      <c r="E449" s="287" t="s">
        <v>8</v>
      </c>
      <c r="F449" s="8" t="s">
        <v>16</v>
      </c>
      <c r="G449" s="11">
        <v>27.5</v>
      </c>
      <c r="H449" s="8" t="s">
        <v>118</v>
      </c>
      <c r="I449" s="11">
        <v>1</v>
      </c>
      <c r="J449" s="287" t="s">
        <v>119</v>
      </c>
      <c r="K449" s="224">
        <v>7</v>
      </c>
      <c r="L449" s="183"/>
      <c r="M449" s="35"/>
      <c r="N449" s="168">
        <v>0</v>
      </c>
      <c r="O449" s="158">
        <f t="shared" si="39"/>
        <v>0</v>
      </c>
      <c r="P449" s="34"/>
    </row>
    <row r="450" spans="1:16" ht="15" customHeight="1" x14ac:dyDescent="0.2">
      <c r="A450" s="33"/>
      <c r="B450" s="308"/>
      <c r="C450" s="8">
        <v>524</v>
      </c>
      <c r="D450" s="9" t="s">
        <v>62</v>
      </c>
      <c r="E450" s="288" t="s">
        <v>8</v>
      </c>
      <c r="F450" s="8" t="s">
        <v>16</v>
      </c>
      <c r="G450" s="11">
        <v>27.6</v>
      </c>
      <c r="H450" s="8" t="s">
        <v>118</v>
      </c>
      <c r="I450" s="11">
        <v>1</v>
      </c>
      <c r="J450" s="288"/>
      <c r="K450" s="225"/>
      <c r="L450" s="183"/>
      <c r="M450" s="35"/>
      <c r="N450" s="168">
        <v>0</v>
      </c>
      <c r="O450" s="158">
        <f t="shared" si="39"/>
        <v>0</v>
      </c>
      <c r="P450" s="34"/>
    </row>
    <row r="451" spans="1:16" ht="15" customHeight="1" x14ac:dyDescent="0.2">
      <c r="A451" s="33"/>
      <c r="B451" s="309"/>
      <c r="C451" s="8">
        <v>525</v>
      </c>
      <c r="D451" s="9" t="s">
        <v>62</v>
      </c>
      <c r="E451" s="288" t="s">
        <v>8</v>
      </c>
      <c r="F451" s="8" t="s">
        <v>16</v>
      </c>
      <c r="G451" s="11">
        <v>27.5</v>
      </c>
      <c r="H451" s="8" t="s">
        <v>118</v>
      </c>
      <c r="I451" s="11">
        <v>1</v>
      </c>
      <c r="J451" s="288"/>
      <c r="K451" s="225"/>
      <c r="L451" s="183"/>
      <c r="M451" s="35"/>
      <c r="N451" s="168">
        <v>0</v>
      </c>
      <c r="O451" s="158">
        <f t="shared" si="39"/>
        <v>0</v>
      </c>
      <c r="P451" s="34"/>
    </row>
    <row r="452" spans="1:16" s="2" customFormat="1" ht="26.25" customHeight="1" x14ac:dyDescent="0.2">
      <c r="B452" s="302" t="s">
        <v>243</v>
      </c>
      <c r="C452" s="303"/>
      <c r="D452" s="303"/>
      <c r="E452" s="303"/>
      <c r="F452" s="303"/>
      <c r="G452" s="303"/>
      <c r="H452" s="303"/>
      <c r="I452" s="303"/>
      <c r="J452" s="303"/>
      <c r="K452" s="304"/>
      <c r="L452" s="31">
        <f>SUM(L429:L451)</f>
        <v>0</v>
      </c>
      <c r="M452" s="31">
        <f t="shared" ref="M452:N452" si="40">SUM(M429:M451)</f>
        <v>0</v>
      </c>
      <c r="N452" s="31">
        <f t="shared" si="40"/>
        <v>0</v>
      </c>
      <c r="O452" s="32">
        <f>SUM(O429:O451)</f>
        <v>0</v>
      </c>
      <c r="P452" s="7"/>
    </row>
    <row r="453" spans="1:16" ht="30" customHeight="1" x14ac:dyDescent="0.2">
      <c r="A453" s="33"/>
      <c r="B453" s="218" t="s">
        <v>0</v>
      </c>
      <c r="C453" s="218" t="s">
        <v>1</v>
      </c>
      <c r="D453" s="218" t="s">
        <v>2</v>
      </c>
      <c r="E453" s="218" t="s">
        <v>3</v>
      </c>
      <c r="F453" s="218" t="s">
        <v>4</v>
      </c>
      <c r="G453" s="218" t="s">
        <v>227</v>
      </c>
      <c r="H453" s="218" t="s">
        <v>228</v>
      </c>
      <c r="I453" s="218" t="s">
        <v>120</v>
      </c>
      <c r="J453" s="300" t="s">
        <v>114</v>
      </c>
      <c r="K453" s="218" t="s">
        <v>72</v>
      </c>
      <c r="L453" s="220" t="s">
        <v>367</v>
      </c>
      <c r="M453" s="177" t="s">
        <v>5</v>
      </c>
      <c r="N453" s="220" t="s">
        <v>368</v>
      </c>
      <c r="O453" s="218" t="s">
        <v>121</v>
      </c>
      <c r="P453" s="218" t="s">
        <v>155</v>
      </c>
    </row>
    <row r="454" spans="1:16" ht="30" customHeight="1" x14ac:dyDescent="0.2">
      <c r="A454" s="33"/>
      <c r="B454" s="305"/>
      <c r="C454" s="219"/>
      <c r="D454" s="219"/>
      <c r="E454" s="219"/>
      <c r="F454" s="219"/>
      <c r="G454" s="219"/>
      <c r="H454" s="219"/>
      <c r="I454" s="219"/>
      <c r="J454" s="301"/>
      <c r="K454" s="219"/>
      <c r="L454" s="221"/>
      <c r="M454" s="178" t="s">
        <v>73</v>
      </c>
      <c r="N454" s="221"/>
      <c r="O454" s="219"/>
      <c r="P454" s="219"/>
    </row>
    <row r="455" spans="1:16" ht="39.75" customHeight="1" x14ac:dyDescent="0.2">
      <c r="A455" s="33"/>
      <c r="B455" s="319" t="s">
        <v>51</v>
      </c>
      <c r="C455" s="320"/>
      <c r="D455" s="320"/>
      <c r="E455" s="320"/>
      <c r="F455" s="320"/>
      <c r="G455" s="320"/>
      <c r="H455" s="320"/>
      <c r="I455" s="320"/>
      <c r="J455" s="320"/>
      <c r="K455" s="320"/>
      <c r="L455" s="320"/>
      <c r="M455" s="320"/>
      <c r="N455" s="320"/>
      <c r="O455" s="321"/>
      <c r="P455" s="34"/>
    </row>
    <row r="456" spans="1:16" ht="15" customHeight="1" x14ac:dyDescent="0.2">
      <c r="A456" s="33"/>
      <c r="B456" s="307" t="s">
        <v>170</v>
      </c>
      <c r="C456" s="8">
        <v>601</v>
      </c>
      <c r="D456" s="9" t="s">
        <v>65</v>
      </c>
      <c r="E456" s="8" t="s">
        <v>75</v>
      </c>
      <c r="F456" s="8" t="s">
        <v>16</v>
      </c>
      <c r="G456" s="11">
        <v>29.5</v>
      </c>
      <c r="H456" s="8" t="s">
        <v>118</v>
      </c>
      <c r="I456" s="8" t="s">
        <v>118</v>
      </c>
      <c r="J456" s="11" t="s">
        <v>119</v>
      </c>
      <c r="K456" s="12">
        <v>2</v>
      </c>
      <c r="L456" s="183"/>
      <c r="M456" s="35"/>
      <c r="N456" s="168">
        <v>0</v>
      </c>
      <c r="O456" s="14">
        <f>IF(J456="ano",L456*9+N456*3,L456*12)</f>
        <v>0</v>
      </c>
      <c r="P456" s="34"/>
    </row>
    <row r="457" spans="1:16" ht="14.45" customHeight="1" x14ac:dyDescent="0.2">
      <c r="A457" s="33"/>
      <c r="B457" s="308"/>
      <c r="C457" s="295">
        <v>6</v>
      </c>
      <c r="D457" s="289" t="s">
        <v>19</v>
      </c>
      <c r="E457" s="45" t="s">
        <v>80</v>
      </c>
      <c r="F457" s="295" t="s">
        <v>16</v>
      </c>
      <c r="G457" s="292">
        <v>13</v>
      </c>
      <c r="H457" s="292" t="s">
        <v>118</v>
      </c>
      <c r="I457" s="292">
        <v>4</v>
      </c>
      <c r="J457" s="292" t="s">
        <v>119</v>
      </c>
      <c r="K457" s="357">
        <v>1</v>
      </c>
      <c r="L457" s="273"/>
      <c r="M457" s="35"/>
      <c r="N457" s="209">
        <v>0</v>
      </c>
      <c r="O457" s="206">
        <f>IF(J457="ano",L457*9+N457*3,L457*12)</f>
        <v>0</v>
      </c>
      <c r="P457" s="34"/>
    </row>
    <row r="458" spans="1:16" ht="15" customHeight="1" x14ac:dyDescent="0.2">
      <c r="A458" s="33"/>
      <c r="B458" s="308"/>
      <c r="C458" s="290"/>
      <c r="D458" s="290"/>
      <c r="E458" s="45" t="s">
        <v>79</v>
      </c>
      <c r="F458" s="293"/>
      <c r="G458" s="293"/>
      <c r="H458" s="293"/>
      <c r="I458" s="293"/>
      <c r="J458" s="293"/>
      <c r="K458" s="358"/>
      <c r="L458" s="274"/>
      <c r="M458" s="35"/>
      <c r="N458" s="210"/>
      <c r="O458" s="212">
        <f t="shared" ref="O458:O471" si="41">IF(J458="ano",L458*9+L458*3/2,L458*12)</f>
        <v>0</v>
      </c>
      <c r="P458" s="34"/>
    </row>
    <row r="459" spans="1:16" ht="15" customHeight="1" x14ac:dyDescent="0.2">
      <c r="A459" s="33"/>
      <c r="B459" s="308"/>
      <c r="C459" s="290"/>
      <c r="D459" s="290"/>
      <c r="E459" s="45" t="s">
        <v>81</v>
      </c>
      <c r="F459" s="293"/>
      <c r="G459" s="293"/>
      <c r="H459" s="293"/>
      <c r="I459" s="293"/>
      <c r="J459" s="293"/>
      <c r="K459" s="358"/>
      <c r="L459" s="274"/>
      <c r="M459" s="35"/>
      <c r="N459" s="210"/>
      <c r="O459" s="212">
        <f t="shared" si="41"/>
        <v>0</v>
      </c>
      <c r="P459" s="34"/>
    </row>
    <row r="460" spans="1:16" ht="15" customHeight="1" x14ac:dyDescent="0.2">
      <c r="A460" s="33"/>
      <c r="B460" s="308"/>
      <c r="C460" s="290"/>
      <c r="D460" s="290"/>
      <c r="E460" s="45" t="s">
        <v>85</v>
      </c>
      <c r="F460" s="293"/>
      <c r="G460" s="293"/>
      <c r="H460" s="293"/>
      <c r="I460" s="293"/>
      <c r="J460" s="293"/>
      <c r="K460" s="358"/>
      <c r="L460" s="274"/>
      <c r="M460" s="35"/>
      <c r="N460" s="210"/>
      <c r="O460" s="212">
        <f t="shared" si="41"/>
        <v>0</v>
      </c>
      <c r="P460" s="34"/>
    </row>
    <row r="461" spans="1:16" s="30" customFormat="1" ht="15" customHeight="1" x14ac:dyDescent="0.2">
      <c r="B461" s="308"/>
      <c r="C461" s="291"/>
      <c r="D461" s="291"/>
      <c r="E461" s="45" t="s">
        <v>110</v>
      </c>
      <c r="F461" s="294"/>
      <c r="G461" s="294"/>
      <c r="H461" s="294"/>
      <c r="I461" s="294"/>
      <c r="J461" s="294"/>
      <c r="K461" s="359"/>
      <c r="L461" s="275"/>
      <c r="M461" s="28"/>
      <c r="N461" s="211"/>
      <c r="O461" s="213">
        <f t="shared" si="41"/>
        <v>0</v>
      </c>
      <c r="P461" s="29"/>
    </row>
    <row r="462" spans="1:16" ht="15" customHeight="1" x14ac:dyDescent="0.2">
      <c r="A462" s="33"/>
      <c r="B462" s="308"/>
      <c r="C462" s="8">
        <v>6</v>
      </c>
      <c r="D462" s="9" t="s">
        <v>65</v>
      </c>
      <c r="E462" s="8" t="s">
        <v>22</v>
      </c>
      <c r="F462" s="8" t="s">
        <v>16</v>
      </c>
      <c r="G462" s="11">
        <v>15</v>
      </c>
      <c r="H462" s="11">
        <v>20</v>
      </c>
      <c r="I462" s="8" t="s">
        <v>118</v>
      </c>
      <c r="J462" s="11" t="s">
        <v>119</v>
      </c>
      <c r="K462" s="12">
        <v>2</v>
      </c>
      <c r="L462" s="183"/>
      <c r="M462" s="35"/>
      <c r="N462" s="168">
        <v>0</v>
      </c>
      <c r="O462" s="14">
        <f>IF(J462="ano",L462*9+N462*3,L462*12)</f>
        <v>0</v>
      </c>
      <c r="P462" s="34"/>
    </row>
    <row r="463" spans="1:16" ht="15" customHeight="1" x14ac:dyDescent="0.2">
      <c r="A463" s="33"/>
      <c r="B463" s="308"/>
      <c r="C463" s="8">
        <v>6</v>
      </c>
      <c r="D463" s="9" t="s">
        <v>65</v>
      </c>
      <c r="E463" s="8" t="s">
        <v>22</v>
      </c>
      <c r="F463" s="8" t="s">
        <v>16</v>
      </c>
      <c r="G463" s="11">
        <v>30.4</v>
      </c>
      <c r="H463" s="11">
        <v>50</v>
      </c>
      <c r="I463" s="8" t="s">
        <v>118</v>
      </c>
      <c r="J463" s="11" t="s">
        <v>119</v>
      </c>
      <c r="K463" s="12">
        <v>2</v>
      </c>
      <c r="L463" s="183"/>
      <c r="M463" s="35"/>
      <c r="N463" s="168">
        <v>0</v>
      </c>
      <c r="O463" s="158">
        <f t="shared" ref="O463:O468" si="42">IF(J463="ano",L463*9+N463*3,L463*12)</f>
        <v>0</v>
      </c>
      <c r="P463" s="34"/>
    </row>
    <row r="464" spans="1:16" ht="15" customHeight="1" x14ac:dyDescent="0.2">
      <c r="A464" s="33"/>
      <c r="B464" s="308"/>
      <c r="C464" s="8">
        <v>614</v>
      </c>
      <c r="D464" s="9" t="s">
        <v>65</v>
      </c>
      <c r="E464" s="8" t="s">
        <v>8</v>
      </c>
      <c r="F464" s="8" t="s">
        <v>16</v>
      </c>
      <c r="G464" s="11">
        <v>66</v>
      </c>
      <c r="H464" s="8" t="s">
        <v>118</v>
      </c>
      <c r="I464" s="11">
        <v>2</v>
      </c>
      <c r="J464" s="11" t="s">
        <v>74</v>
      </c>
      <c r="K464" s="12">
        <v>3</v>
      </c>
      <c r="L464" s="183"/>
      <c r="M464" s="35"/>
      <c r="N464" s="186"/>
      <c r="O464" s="158">
        <f>IF(J464="ano",L464*9+N464*3,L464*12)</f>
        <v>0</v>
      </c>
      <c r="P464" s="34"/>
    </row>
    <row r="465" spans="1:16" ht="15" customHeight="1" x14ac:dyDescent="0.2">
      <c r="A465" s="33"/>
      <c r="B465" s="308"/>
      <c r="C465" s="8">
        <v>615</v>
      </c>
      <c r="D465" s="9" t="s">
        <v>65</v>
      </c>
      <c r="E465" s="8" t="s">
        <v>26</v>
      </c>
      <c r="F465" s="8" t="s">
        <v>16</v>
      </c>
      <c r="G465" s="11">
        <v>13.9</v>
      </c>
      <c r="H465" s="8" t="s">
        <v>118</v>
      </c>
      <c r="I465" s="11">
        <v>1</v>
      </c>
      <c r="J465" s="11" t="s">
        <v>119</v>
      </c>
      <c r="K465" s="12">
        <v>7</v>
      </c>
      <c r="L465" s="183"/>
      <c r="M465" s="35"/>
      <c r="N465" s="168">
        <v>0</v>
      </c>
      <c r="O465" s="158">
        <f t="shared" si="42"/>
        <v>0</v>
      </c>
      <c r="P465" s="34"/>
    </row>
    <row r="466" spans="1:16" ht="15" customHeight="1" x14ac:dyDescent="0.2">
      <c r="A466" s="33"/>
      <c r="B466" s="308"/>
      <c r="C466" s="8">
        <v>616</v>
      </c>
      <c r="D466" s="9" t="s">
        <v>65</v>
      </c>
      <c r="E466" s="8" t="s">
        <v>23</v>
      </c>
      <c r="F466" s="8" t="s">
        <v>16</v>
      </c>
      <c r="G466" s="11">
        <v>13.9</v>
      </c>
      <c r="H466" s="8" t="s">
        <v>118</v>
      </c>
      <c r="I466" s="8" t="s">
        <v>118</v>
      </c>
      <c r="J466" s="11" t="s">
        <v>119</v>
      </c>
      <c r="K466" s="12">
        <v>10</v>
      </c>
      <c r="L466" s="183"/>
      <c r="M466" s="35"/>
      <c r="N466" s="168">
        <v>0</v>
      </c>
      <c r="O466" s="158">
        <f t="shared" si="42"/>
        <v>0</v>
      </c>
      <c r="P466" s="34"/>
    </row>
    <row r="467" spans="1:16" ht="15" customHeight="1" x14ac:dyDescent="0.2">
      <c r="A467" s="33"/>
      <c r="B467" s="308"/>
      <c r="C467" s="8">
        <v>618</v>
      </c>
      <c r="D467" s="9" t="s">
        <v>65</v>
      </c>
      <c r="E467" s="287" t="s">
        <v>8</v>
      </c>
      <c r="F467" s="8" t="s">
        <v>16</v>
      </c>
      <c r="G467" s="11">
        <v>27.6</v>
      </c>
      <c r="H467" s="8" t="s">
        <v>118</v>
      </c>
      <c r="I467" s="11">
        <v>2</v>
      </c>
      <c r="J467" s="287" t="s">
        <v>119</v>
      </c>
      <c r="K467" s="224">
        <v>7</v>
      </c>
      <c r="L467" s="183"/>
      <c r="M467" s="35"/>
      <c r="N467" s="168">
        <v>0</v>
      </c>
      <c r="O467" s="158">
        <f t="shared" si="42"/>
        <v>0</v>
      </c>
      <c r="P467" s="34"/>
    </row>
    <row r="468" spans="1:16" ht="15" customHeight="1" x14ac:dyDescent="0.2">
      <c r="A468" s="33"/>
      <c r="B468" s="308"/>
      <c r="C468" s="8">
        <v>619</v>
      </c>
      <c r="D468" s="9" t="s">
        <v>65</v>
      </c>
      <c r="E468" s="288" t="s">
        <v>8</v>
      </c>
      <c r="F468" s="8" t="s">
        <v>16</v>
      </c>
      <c r="G468" s="11">
        <v>27.6</v>
      </c>
      <c r="H468" s="8" t="s">
        <v>118</v>
      </c>
      <c r="I468" s="11">
        <v>2</v>
      </c>
      <c r="J468" s="288"/>
      <c r="K468" s="225"/>
      <c r="L468" s="183"/>
      <c r="M468" s="35"/>
      <c r="N468" s="168">
        <v>0</v>
      </c>
      <c r="O468" s="158">
        <f t="shared" si="42"/>
        <v>0</v>
      </c>
      <c r="P468" s="34"/>
    </row>
    <row r="469" spans="1:16" ht="15" customHeight="1" x14ac:dyDescent="0.2">
      <c r="A469" s="33"/>
      <c r="B469" s="308"/>
      <c r="C469" s="295">
        <v>611</v>
      </c>
      <c r="D469" s="289" t="s">
        <v>65</v>
      </c>
      <c r="E469" s="52" t="s">
        <v>64</v>
      </c>
      <c r="F469" s="295" t="s">
        <v>16</v>
      </c>
      <c r="G469" s="292">
        <v>8.6</v>
      </c>
      <c r="H469" s="292" t="s">
        <v>118</v>
      </c>
      <c r="I469" s="292">
        <v>1</v>
      </c>
      <c r="J469" s="292" t="s">
        <v>119</v>
      </c>
      <c r="K469" s="357">
        <v>1</v>
      </c>
      <c r="L469" s="273"/>
      <c r="M469" s="35"/>
      <c r="N469" s="209">
        <v>0</v>
      </c>
      <c r="O469" s="206">
        <f>IF(J469="ano",L469*9+N469*3,L469*12)</f>
        <v>0</v>
      </c>
      <c r="P469" s="34"/>
    </row>
    <row r="470" spans="1:16" ht="15" customHeight="1" x14ac:dyDescent="0.2">
      <c r="A470" s="33"/>
      <c r="B470" s="308"/>
      <c r="C470" s="290"/>
      <c r="D470" s="290"/>
      <c r="E470" s="23" t="s">
        <v>112</v>
      </c>
      <c r="F470" s="293"/>
      <c r="G470" s="293"/>
      <c r="H470" s="293"/>
      <c r="I470" s="293"/>
      <c r="J470" s="293"/>
      <c r="K470" s="358"/>
      <c r="L470" s="274"/>
      <c r="M470" s="35"/>
      <c r="N470" s="210"/>
      <c r="O470" s="212">
        <f t="shared" si="41"/>
        <v>0</v>
      </c>
      <c r="P470" s="34"/>
    </row>
    <row r="471" spans="1:16" ht="15" customHeight="1" x14ac:dyDescent="0.2">
      <c r="A471" s="33"/>
      <c r="B471" s="308"/>
      <c r="C471" s="291"/>
      <c r="D471" s="291"/>
      <c r="E471" s="23" t="s">
        <v>103</v>
      </c>
      <c r="F471" s="294"/>
      <c r="G471" s="294"/>
      <c r="H471" s="294"/>
      <c r="I471" s="294"/>
      <c r="J471" s="294"/>
      <c r="K471" s="359"/>
      <c r="L471" s="275"/>
      <c r="M471" s="35"/>
      <c r="N471" s="211"/>
      <c r="O471" s="213">
        <f t="shared" si="41"/>
        <v>0</v>
      </c>
      <c r="P471" s="34"/>
    </row>
    <row r="472" spans="1:16" ht="15" customHeight="1" x14ac:dyDescent="0.2">
      <c r="A472" s="33"/>
      <c r="B472" s="308"/>
      <c r="C472" s="8">
        <v>620</v>
      </c>
      <c r="D472" s="9" t="s">
        <v>65</v>
      </c>
      <c r="E472" s="287" t="s">
        <v>13</v>
      </c>
      <c r="F472" s="8" t="s">
        <v>24</v>
      </c>
      <c r="G472" s="11">
        <v>26.5</v>
      </c>
      <c r="H472" s="8" t="s">
        <v>118</v>
      </c>
      <c r="I472" s="11">
        <v>1</v>
      </c>
      <c r="J472" s="287" t="s">
        <v>119</v>
      </c>
      <c r="K472" s="224">
        <v>6</v>
      </c>
      <c r="L472" s="183"/>
      <c r="M472" s="35"/>
      <c r="N472" s="168">
        <v>0</v>
      </c>
      <c r="O472" s="14">
        <f>IF(J472="ano",L472*9+N472*3,L472*12)</f>
        <v>0</v>
      </c>
      <c r="P472" s="34"/>
    </row>
    <row r="473" spans="1:16" ht="15" customHeight="1" x14ac:dyDescent="0.2">
      <c r="A473" s="33"/>
      <c r="B473" s="308"/>
      <c r="C473" s="8">
        <v>621</v>
      </c>
      <c r="D473" s="9" t="s">
        <v>65</v>
      </c>
      <c r="E473" s="288" t="s">
        <v>13</v>
      </c>
      <c r="F473" s="8" t="s">
        <v>24</v>
      </c>
      <c r="G473" s="11">
        <v>17.100000000000001</v>
      </c>
      <c r="H473" s="8" t="s">
        <v>118</v>
      </c>
      <c r="I473" s="11">
        <v>1</v>
      </c>
      <c r="J473" s="288"/>
      <c r="K473" s="225"/>
      <c r="L473" s="183"/>
      <c r="M473" s="35"/>
      <c r="N473" s="168">
        <v>0</v>
      </c>
      <c r="O473" s="158">
        <f t="shared" ref="O473:O480" si="43">IF(J473="ano",L473*9+N473*3,L473*12)</f>
        <v>0</v>
      </c>
      <c r="P473" s="34"/>
    </row>
    <row r="474" spans="1:16" ht="15" customHeight="1" x14ac:dyDescent="0.2">
      <c r="A474" s="33"/>
      <c r="B474" s="308"/>
      <c r="C474" s="8" t="s">
        <v>136</v>
      </c>
      <c r="D474" s="9" t="s">
        <v>65</v>
      </c>
      <c r="E474" s="288" t="s">
        <v>13</v>
      </c>
      <c r="F474" s="8" t="s">
        <v>24</v>
      </c>
      <c r="G474" s="11">
        <v>18</v>
      </c>
      <c r="H474" s="8" t="s">
        <v>118</v>
      </c>
      <c r="I474" s="11">
        <v>1</v>
      </c>
      <c r="J474" s="288"/>
      <c r="K474" s="225"/>
      <c r="L474" s="183"/>
      <c r="M474" s="35"/>
      <c r="N474" s="168">
        <v>0</v>
      </c>
      <c r="O474" s="158">
        <f t="shared" si="43"/>
        <v>0</v>
      </c>
      <c r="P474" s="34"/>
    </row>
    <row r="475" spans="1:16" ht="15" customHeight="1" x14ac:dyDescent="0.2">
      <c r="A475" s="33"/>
      <c r="B475" s="308"/>
      <c r="C475" s="8" t="s">
        <v>135</v>
      </c>
      <c r="D475" s="9" t="s">
        <v>65</v>
      </c>
      <c r="E475" s="287" t="s">
        <v>8</v>
      </c>
      <c r="F475" s="8" t="s">
        <v>9</v>
      </c>
      <c r="G475" s="11">
        <v>13.9</v>
      </c>
      <c r="H475" s="8" t="s">
        <v>118</v>
      </c>
      <c r="I475" s="11">
        <v>1</v>
      </c>
      <c r="J475" s="287" t="s">
        <v>119</v>
      </c>
      <c r="K475" s="224">
        <v>7</v>
      </c>
      <c r="L475" s="183"/>
      <c r="M475" s="35"/>
      <c r="N475" s="168">
        <v>0</v>
      </c>
      <c r="O475" s="158">
        <f t="shared" si="43"/>
        <v>0</v>
      </c>
      <c r="P475" s="34" t="s">
        <v>157</v>
      </c>
    </row>
    <row r="476" spans="1:16" ht="15" customHeight="1" x14ac:dyDescent="0.2">
      <c r="A476" s="33"/>
      <c r="B476" s="308"/>
      <c r="C476" s="8">
        <v>624</v>
      </c>
      <c r="D476" s="9" t="s">
        <v>65</v>
      </c>
      <c r="E476" s="288" t="s">
        <v>8</v>
      </c>
      <c r="F476" s="8" t="s">
        <v>9</v>
      </c>
      <c r="G476" s="11">
        <v>27.6</v>
      </c>
      <c r="H476" s="8" t="s">
        <v>118</v>
      </c>
      <c r="I476" s="11">
        <v>2</v>
      </c>
      <c r="J476" s="288"/>
      <c r="K476" s="225"/>
      <c r="L476" s="183"/>
      <c r="M476" s="35"/>
      <c r="N476" s="168">
        <v>0</v>
      </c>
      <c r="O476" s="158">
        <f t="shared" si="43"/>
        <v>0</v>
      </c>
      <c r="P476" s="34" t="s">
        <v>156</v>
      </c>
    </row>
    <row r="477" spans="1:16" ht="15" customHeight="1" x14ac:dyDescent="0.2">
      <c r="A477" s="33"/>
      <c r="B477" s="308"/>
      <c r="C477" s="8">
        <v>626</v>
      </c>
      <c r="D477" s="9" t="s">
        <v>65</v>
      </c>
      <c r="E477" s="288" t="s">
        <v>8</v>
      </c>
      <c r="F477" s="8" t="s">
        <v>16</v>
      </c>
      <c r="G477" s="11">
        <v>27.6</v>
      </c>
      <c r="H477" s="8" t="s">
        <v>118</v>
      </c>
      <c r="I477" s="11">
        <v>2</v>
      </c>
      <c r="J477" s="288"/>
      <c r="K477" s="225"/>
      <c r="L477" s="183"/>
      <c r="M477" s="35"/>
      <c r="N477" s="168">
        <v>0</v>
      </c>
      <c r="O477" s="158">
        <f t="shared" si="43"/>
        <v>0</v>
      </c>
      <c r="P477" s="34"/>
    </row>
    <row r="478" spans="1:16" ht="15" customHeight="1" x14ac:dyDescent="0.2">
      <c r="A478" s="33"/>
      <c r="B478" s="308"/>
      <c r="C478" s="8" t="s">
        <v>66</v>
      </c>
      <c r="D478" s="9" t="s">
        <v>65</v>
      </c>
      <c r="E478" s="8" t="s">
        <v>13</v>
      </c>
      <c r="F478" s="8" t="s">
        <v>9</v>
      </c>
      <c r="G478" s="11">
        <v>17.7</v>
      </c>
      <c r="H478" s="8" t="s">
        <v>118</v>
      </c>
      <c r="I478" s="11">
        <v>2</v>
      </c>
      <c r="J478" s="11" t="s">
        <v>119</v>
      </c>
      <c r="K478" s="12">
        <v>6</v>
      </c>
      <c r="L478" s="183"/>
      <c r="M478" s="35"/>
      <c r="N478" s="168">
        <v>0</v>
      </c>
      <c r="O478" s="158">
        <f t="shared" si="43"/>
        <v>0</v>
      </c>
      <c r="P478" s="34"/>
    </row>
    <row r="479" spans="1:16" ht="15" customHeight="1" x14ac:dyDescent="0.2">
      <c r="A479" s="33"/>
      <c r="B479" s="308"/>
      <c r="C479" s="8">
        <v>627</v>
      </c>
      <c r="D479" s="9" t="s">
        <v>65</v>
      </c>
      <c r="E479" s="8" t="s">
        <v>36</v>
      </c>
      <c r="F479" s="8" t="s">
        <v>16</v>
      </c>
      <c r="G479" s="11">
        <v>13.9</v>
      </c>
      <c r="H479" s="8" t="s">
        <v>118</v>
      </c>
      <c r="I479" s="11">
        <v>1</v>
      </c>
      <c r="J479" s="11" t="s">
        <v>119</v>
      </c>
      <c r="K479" s="12">
        <v>7</v>
      </c>
      <c r="L479" s="183"/>
      <c r="M479" s="35"/>
      <c r="N479" s="168">
        <v>0</v>
      </c>
      <c r="O479" s="158">
        <f t="shared" si="43"/>
        <v>0</v>
      </c>
      <c r="P479" s="34"/>
    </row>
    <row r="480" spans="1:16" ht="15" customHeight="1" x14ac:dyDescent="0.2">
      <c r="A480" s="33"/>
      <c r="B480" s="309"/>
      <c r="C480" s="8">
        <v>628</v>
      </c>
      <c r="D480" s="9" t="s">
        <v>65</v>
      </c>
      <c r="E480" s="8" t="s">
        <v>13</v>
      </c>
      <c r="F480" s="8" t="s">
        <v>9</v>
      </c>
      <c r="G480" s="11">
        <v>13.9</v>
      </c>
      <c r="H480" s="8" t="s">
        <v>118</v>
      </c>
      <c r="I480" s="11">
        <v>1</v>
      </c>
      <c r="J480" s="11" t="s">
        <v>119</v>
      </c>
      <c r="K480" s="12">
        <v>6</v>
      </c>
      <c r="L480" s="183"/>
      <c r="M480" s="35"/>
      <c r="N480" s="168">
        <v>0</v>
      </c>
      <c r="O480" s="158">
        <f t="shared" si="43"/>
        <v>0</v>
      </c>
      <c r="P480" s="34"/>
    </row>
    <row r="481" spans="1:16" s="2" customFormat="1" ht="26.25" customHeight="1" x14ac:dyDescent="0.2">
      <c r="B481" s="302" t="s">
        <v>244</v>
      </c>
      <c r="C481" s="303"/>
      <c r="D481" s="303"/>
      <c r="E481" s="303"/>
      <c r="F481" s="303"/>
      <c r="G481" s="303"/>
      <c r="H481" s="303"/>
      <c r="I481" s="303"/>
      <c r="J481" s="303"/>
      <c r="K481" s="304"/>
      <c r="L481" s="31">
        <f>SUM(L456:L480)</f>
        <v>0</v>
      </c>
      <c r="M481" s="31">
        <f t="shared" ref="M481:N481" si="44">SUM(M456:M480)</f>
        <v>0</v>
      </c>
      <c r="N481" s="31">
        <f t="shared" si="44"/>
        <v>0</v>
      </c>
      <c r="O481" s="32">
        <f>SUM(O456:O480)</f>
        <v>0</v>
      </c>
      <c r="P481" s="7"/>
    </row>
    <row r="482" spans="1:16" ht="30" customHeight="1" x14ac:dyDescent="0.2">
      <c r="A482" s="33"/>
      <c r="B482" s="218" t="s">
        <v>0</v>
      </c>
      <c r="C482" s="218" t="s">
        <v>1</v>
      </c>
      <c r="D482" s="218" t="s">
        <v>2</v>
      </c>
      <c r="E482" s="218" t="s">
        <v>3</v>
      </c>
      <c r="F482" s="218" t="s">
        <v>4</v>
      </c>
      <c r="G482" s="218" t="s">
        <v>227</v>
      </c>
      <c r="H482" s="218" t="s">
        <v>228</v>
      </c>
      <c r="I482" s="218" t="s">
        <v>120</v>
      </c>
      <c r="J482" s="300" t="s">
        <v>114</v>
      </c>
      <c r="K482" s="218" t="s">
        <v>72</v>
      </c>
      <c r="L482" s="220" t="s">
        <v>367</v>
      </c>
      <c r="M482" s="177" t="s">
        <v>5</v>
      </c>
      <c r="N482" s="220" t="s">
        <v>368</v>
      </c>
      <c r="O482" s="218" t="s">
        <v>121</v>
      </c>
      <c r="P482" s="218" t="s">
        <v>155</v>
      </c>
    </row>
    <row r="483" spans="1:16" ht="30" customHeight="1" x14ac:dyDescent="0.2">
      <c r="A483" s="33"/>
      <c r="B483" s="305"/>
      <c r="C483" s="219"/>
      <c r="D483" s="219"/>
      <c r="E483" s="219"/>
      <c r="F483" s="219"/>
      <c r="G483" s="219"/>
      <c r="H483" s="219"/>
      <c r="I483" s="219"/>
      <c r="J483" s="301"/>
      <c r="K483" s="219"/>
      <c r="L483" s="221"/>
      <c r="M483" s="178" t="s">
        <v>73</v>
      </c>
      <c r="N483" s="221"/>
      <c r="O483" s="219"/>
      <c r="P483" s="219"/>
    </row>
    <row r="484" spans="1:16" ht="39.75" customHeight="1" x14ac:dyDescent="0.2">
      <c r="A484" s="33"/>
      <c r="B484" s="319" t="s">
        <v>51</v>
      </c>
      <c r="C484" s="320"/>
      <c r="D484" s="320"/>
      <c r="E484" s="320"/>
      <c r="F484" s="320"/>
      <c r="G484" s="320"/>
      <c r="H484" s="320"/>
      <c r="I484" s="320"/>
      <c r="J484" s="320"/>
      <c r="K484" s="320"/>
      <c r="L484" s="320"/>
      <c r="M484" s="320"/>
      <c r="N484" s="320"/>
      <c r="O484" s="321"/>
      <c r="P484" s="34"/>
    </row>
    <row r="485" spans="1:16" ht="15" customHeight="1" x14ac:dyDescent="0.2">
      <c r="A485" s="33"/>
      <c r="B485" s="307" t="s">
        <v>171</v>
      </c>
      <c r="C485" s="8">
        <v>7</v>
      </c>
      <c r="D485" s="9" t="s">
        <v>65</v>
      </c>
      <c r="E485" s="8" t="s">
        <v>22</v>
      </c>
      <c r="F485" s="8" t="s">
        <v>16</v>
      </c>
      <c r="G485" s="11">
        <v>15</v>
      </c>
      <c r="H485" s="11">
        <v>20</v>
      </c>
      <c r="I485" s="11" t="s">
        <v>118</v>
      </c>
      <c r="J485" s="11" t="s">
        <v>119</v>
      </c>
      <c r="K485" s="12">
        <v>2</v>
      </c>
      <c r="L485" s="183"/>
      <c r="M485" s="35"/>
      <c r="N485" s="168">
        <v>0</v>
      </c>
      <c r="O485" s="14">
        <f>IF(J485="ano",L485*9+N485*3,L485*12)</f>
        <v>0</v>
      </c>
      <c r="P485" s="34"/>
    </row>
    <row r="486" spans="1:16" ht="15" customHeight="1" x14ac:dyDescent="0.2">
      <c r="A486" s="33"/>
      <c r="B486" s="308"/>
      <c r="C486" s="8">
        <v>701</v>
      </c>
      <c r="D486" s="9" t="s">
        <v>65</v>
      </c>
      <c r="E486" s="8" t="s">
        <v>75</v>
      </c>
      <c r="F486" s="8" t="s">
        <v>16</v>
      </c>
      <c r="G486" s="11">
        <v>29.5</v>
      </c>
      <c r="H486" s="11" t="s">
        <v>118</v>
      </c>
      <c r="I486" s="11" t="s">
        <v>118</v>
      </c>
      <c r="J486" s="11" t="s">
        <v>119</v>
      </c>
      <c r="K486" s="12">
        <v>2</v>
      </c>
      <c r="L486" s="183"/>
      <c r="M486" s="35"/>
      <c r="N486" s="168">
        <v>0</v>
      </c>
      <c r="O486" s="14">
        <f>IF(J486="ano",L486*9+N486*3,L486*12)</f>
        <v>0</v>
      </c>
      <c r="P486" s="34"/>
    </row>
    <row r="487" spans="1:16" ht="15" customHeight="1" x14ac:dyDescent="0.2">
      <c r="A487" s="33"/>
      <c r="B487" s="308"/>
      <c r="C487" s="295">
        <v>7</v>
      </c>
      <c r="D487" s="289" t="s">
        <v>19</v>
      </c>
      <c r="E487" s="45" t="s">
        <v>80</v>
      </c>
      <c r="F487" s="295" t="s">
        <v>16</v>
      </c>
      <c r="G487" s="292">
        <v>13</v>
      </c>
      <c r="H487" s="292" t="s">
        <v>118</v>
      </c>
      <c r="I487" s="292">
        <v>4</v>
      </c>
      <c r="J487" s="292" t="s">
        <v>119</v>
      </c>
      <c r="K487" s="357">
        <v>1</v>
      </c>
      <c r="L487" s="273"/>
      <c r="M487" s="35"/>
      <c r="N487" s="209">
        <v>0</v>
      </c>
      <c r="O487" s="206">
        <f>IF(J487="ano",L487*9+N487*3,L487*12)</f>
        <v>0</v>
      </c>
      <c r="P487" s="34"/>
    </row>
    <row r="488" spans="1:16" ht="15" customHeight="1" x14ac:dyDescent="0.2">
      <c r="A488" s="33"/>
      <c r="B488" s="308"/>
      <c r="C488" s="290"/>
      <c r="D488" s="290"/>
      <c r="E488" s="45" t="s">
        <v>79</v>
      </c>
      <c r="F488" s="293"/>
      <c r="G488" s="293"/>
      <c r="H488" s="293"/>
      <c r="I488" s="293"/>
      <c r="J488" s="293"/>
      <c r="K488" s="358"/>
      <c r="L488" s="274"/>
      <c r="M488" s="35"/>
      <c r="N488" s="210"/>
      <c r="O488" s="212">
        <f t="shared" ref="O488:O491" si="45">IF(J488="ano",L488*9+L488*3/2,L488*12)</f>
        <v>0</v>
      </c>
      <c r="P488" s="34"/>
    </row>
    <row r="489" spans="1:16" ht="15" customHeight="1" x14ac:dyDescent="0.2">
      <c r="A489" s="33"/>
      <c r="B489" s="308"/>
      <c r="C489" s="290"/>
      <c r="D489" s="290"/>
      <c r="E489" s="45" t="s">
        <v>81</v>
      </c>
      <c r="F489" s="293"/>
      <c r="G489" s="293"/>
      <c r="H489" s="293"/>
      <c r="I489" s="293"/>
      <c r="J489" s="293"/>
      <c r="K489" s="358"/>
      <c r="L489" s="274"/>
      <c r="M489" s="35"/>
      <c r="N489" s="210"/>
      <c r="O489" s="212">
        <f t="shared" si="45"/>
        <v>0</v>
      </c>
      <c r="P489" s="34"/>
    </row>
    <row r="490" spans="1:16" ht="15" customHeight="1" x14ac:dyDescent="0.2">
      <c r="A490" s="33"/>
      <c r="B490" s="308"/>
      <c r="C490" s="290"/>
      <c r="D490" s="290"/>
      <c r="E490" s="45" t="s">
        <v>85</v>
      </c>
      <c r="F490" s="293"/>
      <c r="G490" s="293"/>
      <c r="H490" s="293"/>
      <c r="I490" s="293"/>
      <c r="J490" s="293"/>
      <c r="K490" s="358"/>
      <c r="L490" s="274"/>
      <c r="M490" s="35"/>
      <c r="N490" s="210"/>
      <c r="O490" s="212">
        <f t="shared" si="45"/>
        <v>0</v>
      </c>
      <c r="P490" s="34"/>
    </row>
    <row r="491" spans="1:16" ht="15" customHeight="1" x14ac:dyDescent="0.2">
      <c r="A491" s="33"/>
      <c r="B491" s="308"/>
      <c r="C491" s="291"/>
      <c r="D491" s="291"/>
      <c r="E491" s="45" t="s">
        <v>110</v>
      </c>
      <c r="F491" s="294"/>
      <c r="G491" s="294"/>
      <c r="H491" s="294"/>
      <c r="I491" s="294"/>
      <c r="J491" s="294"/>
      <c r="K491" s="359"/>
      <c r="L491" s="275"/>
      <c r="M491" s="35"/>
      <c r="N491" s="211"/>
      <c r="O491" s="213">
        <f t="shared" si="45"/>
        <v>0</v>
      </c>
      <c r="P491" s="34"/>
    </row>
    <row r="492" spans="1:16" ht="15" customHeight="1" x14ac:dyDescent="0.2">
      <c r="A492" s="33"/>
      <c r="B492" s="308"/>
      <c r="C492" s="8">
        <v>7</v>
      </c>
      <c r="D492" s="9" t="s">
        <v>58</v>
      </c>
      <c r="E492" s="8" t="s">
        <v>22</v>
      </c>
      <c r="F492" s="8" t="s">
        <v>16</v>
      </c>
      <c r="G492" s="11">
        <v>30.4</v>
      </c>
      <c r="H492" s="11">
        <v>50</v>
      </c>
      <c r="I492" s="11" t="s">
        <v>118</v>
      </c>
      <c r="J492" s="11" t="s">
        <v>119</v>
      </c>
      <c r="K492" s="12">
        <v>2</v>
      </c>
      <c r="L492" s="183"/>
      <c r="M492" s="35"/>
      <c r="N492" s="168">
        <v>0</v>
      </c>
      <c r="O492" s="14">
        <f>IF(J492="ano",L492*9+N492*3,L492*12)</f>
        <v>0</v>
      </c>
      <c r="P492" s="34"/>
    </row>
    <row r="493" spans="1:16" ht="15" customHeight="1" x14ac:dyDescent="0.2">
      <c r="A493" s="33"/>
      <c r="B493" s="308"/>
      <c r="C493" s="8">
        <v>728</v>
      </c>
      <c r="D493" s="9" t="s">
        <v>65</v>
      </c>
      <c r="E493" s="8" t="s">
        <v>8</v>
      </c>
      <c r="F493" s="8" t="s">
        <v>16</v>
      </c>
      <c r="G493" s="11">
        <v>66</v>
      </c>
      <c r="H493" s="11" t="s">
        <v>118</v>
      </c>
      <c r="I493" s="11">
        <v>2</v>
      </c>
      <c r="J493" s="11" t="s">
        <v>74</v>
      </c>
      <c r="K493" s="12">
        <v>3</v>
      </c>
      <c r="L493" s="183"/>
      <c r="M493" s="35"/>
      <c r="N493" s="186"/>
      <c r="O493" s="158">
        <f>IF(J493="ano",L493*9+N493*3,L493*12)</f>
        <v>0</v>
      </c>
      <c r="P493" s="34"/>
    </row>
    <row r="494" spans="1:16" ht="15" customHeight="1" x14ac:dyDescent="0.2">
      <c r="A494" s="33"/>
      <c r="B494" s="308"/>
      <c r="C494" s="8">
        <v>714</v>
      </c>
      <c r="D494" s="9" t="s">
        <v>65</v>
      </c>
      <c r="E494" s="287" t="s">
        <v>13</v>
      </c>
      <c r="F494" s="8" t="s">
        <v>9</v>
      </c>
      <c r="G494" s="11">
        <v>13.9</v>
      </c>
      <c r="H494" s="11" t="s">
        <v>118</v>
      </c>
      <c r="I494" s="11">
        <v>1</v>
      </c>
      <c r="J494" s="287" t="s">
        <v>119</v>
      </c>
      <c r="K494" s="224">
        <v>6</v>
      </c>
      <c r="L494" s="183"/>
      <c r="M494" s="35"/>
      <c r="N494" s="168">
        <v>0</v>
      </c>
      <c r="O494" s="158">
        <f t="shared" ref="O494:O506" si="46">IF(J494="ano",L494*9+N494*3,L494*12)</f>
        <v>0</v>
      </c>
      <c r="P494" s="34"/>
    </row>
    <row r="495" spans="1:16" ht="15" customHeight="1" x14ac:dyDescent="0.2">
      <c r="A495" s="33"/>
      <c r="B495" s="308"/>
      <c r="C495" s="8">
        <v>715</v>
      </c>
      <c r="D495" s="9" t="s">
        <v>58</v>
      </c>
      <c r="E495" s="288" t="s">
        <v>13</v>
      </c>
      <c r="F495" s="8" t="s">
        <v>24</v>
      </c>
      <c r="G495" s="11">
        <v>13.9</v>
      </c>
      <c r="H495" s="11" t="s">
        <v>118</v>
      </c>
      <c r="I495" s="11">
        <v>2</v>
      </c>
      <c r="J495" s="288"/>
      <c r="K495" s="225"/>
      <c r="L495" s="183"/>
      <c r="M495" s="35"/>
      <c r="N495" s="168">
        <v>0</v>
      </c>
      <c r="O495" s="158">
        <f t="shared" si="46"/>
        <v>0</v>
      </c>
      <c r="P495" s="34"/>
    </row>
    <row r="496" spans="1:16" ht="15" customHeight="1" x14ac:dyDescent="0.2">
      <c r="A496" s="33"/>
      <c r="B496" s="308"/>
      <c r="C496" s="8">
        <v>717</v>
      </c>
      <c r="D496" s="9" t="s">
        <v>65</v>
      </c>
      <c r="E496" s="8" t="s">
        <v>8</v>
      </c>
      <c r="F496" s="8" t="s">
        <v>9</v>
      </c>
      <c r="G496" s="11">
        <v>13.9</v>
      </c>
      <c r="H496" s="11" t="s">
        <v>118</v>
      </c>
      <c r="I496" s="11">
        <v>1</v>
      </c>
      <c r="J496" s="11" t="s">
        <v>119</v>
      </c>
      <c r="K496" s="12">
        <v>7</v>
      </c>
      <c r="L496" s="183"/>
      <c r="M496" s="35"/>
      <c r="N496" s="168">
        <v>0</v>
      </c>
      <c r="O496" s="158">
        <f t="shared" si="46"/>
        <v>0</v>
      </c>
      <c r="P496" s="34"/>
    </row>
    <row r="497" spans="1:16" ht="15" customHeight="1" x14ac:dyDescent="0.2">
      <c r="A497" s="33"/>
      <c r="B497" s="308"/>
      <c r="C497" s="8">
        <v>718</v>
      </c>
      <c r="D497" s="9" t="s">
        <v>65</v>
      </c>
      <c r="E497" s="8" t="s">
        <v>13</v>
      </c>
      <c r="F497" s="8" t="s">
        <v>24</v>
      </c>
      <c r="G497" s="11">
        <v>13.9</v>
      </c>
      <c r="H497" s="11" t="s">
        <v>118</v>
      </c>
      <c r="I497" s="11">
        <v>1</v>
      </c>
      <c r="J497" s="11" t="s">
        <v>119</v>
      </c>
      <c r="K497" s="12">
        <v>6</v>
      </c>
      <c r="L497" s="183"/>
      <c r="M497" s="35"/>
      <c r="N497" s="168">
        <v>0</v>
      </c>
      <c r="O497" s="158">
        <f t="shared" si="46"/>
        <v>0</v>
      </c>
      <c r="P497" s="34"/>
    </row>
    <row r="498" spans="1:16" ht="15" customHeight="1" x14ac:dyDescent="0.2">
      <c r="A498" s="33"/>
      <c r="B498" s="308"/>
      <c r="C498" s="8">
        <v>719</v>
      </c>
      <c r="D498" s="9" t="s">
        <v>65</v>
      </c>
      <c r="E498" s="8" t="s">
        <v>8</v>
      </c>
      <c r="F498" s="8" t="s">
        <v>16</v>
      </c>
      <c r="G498" s="11">
        <v>27.7</v>
      </c>
      <c r="H498" s="11" t="s">
        <v>118</v>
      </c>
      <c r="I498" s="11">
        <v>2</v>
      </c>
      <c r="J498" s="11" t="s">
        <v>119</v>
      </c>
      <c r="K498" s="12">
        <v>6</v>
      </c>
      <c r="L498" s="183"/>
      <c r="M498" s="35"/>
      <c r="N498" s="168">
        <v>0</v>
      </c>
      <c r="O498" s="158">
        <f t="shared" si="46"/>
        <v>0</v>
      </c>
      <c r="P498" s="34"/>
    </row>
    <row r="499" spans="1:16" ht="15" customHeight="1" x14ac:dyDescent="0.2">
      <c r="A499" s="33"/>
      <c r="B499" s="308"/>
      <c r="C499" s="8" t="s">
        <v>67</v>
      </c>
      <c r="D499" s="9" t="s">
        <v>58</v>
      </c>
      <c r="E499" s="287" t="s">
        <v>13</v>
      </c>
      <c r="F499" s="8" t="s">
        <v>24</v>
      </c>
      <c r="G499" s="11">
        <v>18.8</v>
      </c>
      <c r="H499" s="11" t="s">
        <v>118</v>
      </c>
      <c r="I499" s="11">
        <v>1</v>
      </c>
      <c r="J499" s="287" t="s">
        <v>119</v>
      </c>
      <c r="K499" s="224">
        <v>6</v>
      </c>
      <c r="L499" s="183"/>
      <c r="M499" s="35"/>
      <c r="N499" s="168">
        <v>0</v>
      </c>
      <c r="O499" s="158">
        <f t="shared" si="46"/>
        <v>0</v>
      </c>
      <c r="P499" s="34"/>
    </row>
    <row r="500" spans="1:16" ht="15" customHeight="1" x14ac:dyDescent="0.2">
      <c r="A500" s="33"/>
      <c r="B500" s="308"/>
      <c r="C500" s="8" t="s">
        <v>68</v>
      </c>
      <c r="D500" s="9" t="s">
        <v>58</v>
      </c>
      <c r="E500" s="288" t="s">
        <v>13</v>
      </c>
      <c r="F500" s="8" t="s">
        <v>24</v>
      </c>
      <c r="G500" s="11">
        <v>16.3</v>
      </c>
      <c r="H500" s="11" t="s">
        <v>118</v>
      </c>
      <c r="I500" s="11">
        <v>1</v>
      </c>
      <c r="J500" s="288"/>
      <c r="K500" s="225"/>
      <c r="L500" s="183"/>
      <c r="M500" s="35"/>
      <c r="N500" s="168">
        <v>0</v>
      </c>
      <c r="O500" s="158">
        <f t="shared" si="46"/>
        <v>0</v>
      </c>
      <c r="P500" s="34"/>
    </row>
    <row r="501" spans="1:16" ht="15" customHeight="1" x14ac:dyDescent="0.2">
      <c r="A501" s="33"/>
      <c r="B501" s="308"/>
      <c r="C501" s="8">
        <v>721</v>
      </c>
      <c r="D501" s="9" t="s">
        <v>58</v>
      </c>
      <c r="E501" s="288" t="s">
        <v>13</v>
      </c>
      <c r="F501" s="8" t="s">
        <v>24</v>
      </c>
      <c r="G501" s="11">
        <v>17.100000000000001</v>
      </c>
      <c r="H501" s="11" t="s">
        <v>118</v>
      </c>
      <c r="I501" s="11">
        <v>1</v>
      </c>
      <c r="J501" s="288"/>
      <c r="K501" s="225"/>
      <c r="L501" s="183"/>
      <c r="M501" s="35"/>
      <c r="N501" s="168">
        <v>0</v>
      </c>
      <c r="O501" s="158">
        <f t="shared" si="46"/>
        <v>0</v>
      </c>
      <c r="P501" s="34"/>
    </row>
    <row r="502" spans="1:16" ht="15" customHeight="1" x14ac:dyDescent="0.2">
      <c r="A502" s="33"/>
      <c r="B502" s="308"/>
      <c r="C502" s="8">
        <v>722</v>
      </c>
      <c r="D502" s="9" t="s">
        <v>58</v>
      </c>
      <c r="E502" s="288" t="s">
        <v>13</v>
      </c>
      <c r="F502" s="8" t="s">
        <v>24</v>
      </c>
      <c r="G502" s="11">
        <v>18</v>
      </c>
      <c r="H502" s="11" t="s">
        <v>118</v>
      </c>
      <c r="I502" s="11">
        <v>2</v>
      </c>
      <c r="J502" s="288"/>
      <c r="K502" s="225"/>
      <c r="L502" s="183"/>
      <c r="M502" s="35"/>
      <c r="N502" s="168">
        <v>0</v>
      </c>
      <c r="O502" s="158">
        <f t="shared" si="46"/>
        <v>0</v>
      </c>
      <c r="P502" s="34"/>
    </row>
    <row r="503" spans="1:16" ht="15" customHeight="1" x14ac:dyDescent="0.2">
      <c r="A503" s="33"/>
      <c r="B503" s="308"/>
      <c r="C503" s="8">
        <v>723</v>
      </c>
      <c r="D503" s="9" t="s">
        <v>65</v>
      </c>
      <c r="E503" s="287" t="s">
        <v>8</v>
      </c>
      <c r="F503" s="8" t="s">
        <v>9</v>
      </c>
      <c r="G503" s="11">
        <v>13.9</v>
      </c>
      <c r="H503" s="11" t="s">
        <v>118</v>
      </c>
      <c r="I503" s="11">
        <v>1</v>
      </c>
      <c r="J503" s="287" t="s">
        <v>119</v>
      </c>
      <c r="K503" s="224">
        <v>7</v>
      </c>
      <c r="L503" s="183"/>
      <c r="M503" s="35"/>
      <c r="N503" s="168">
        <v>0</v>
      </c>
      <c r="O503" s="158">
        <f t="shared" si="46"/>
        <v>0</v>
      </c>
      <c r="P503" s="34"/>
    </row>
    <row r="504" spans="1:16" ht="15" customHeight="1" x14ac:dyDescent="0.2">
      <c r="A504" s="33"/>
      <c r="B504" s="308"/>
      <c r="C504" s="8">
        <v>724</v>
      </c>
      <c r="D504" s="9" t="s">
        <v>65</v>
      </c>
      <c r="E504" s="288" t="s">
        <v>8</v>
      </c>
      <c r="F504" s="8" t="s">
        <v>9</v>
      </c>
      <c r="G504" s="11">
        <v>13.9</v>
      </c>
      <c r="H504" s="11" t="s">
        <v>118</v>
      </c>
      <c r="I504" s="11">
        <v>1</v>
      </c>
      <c r="J504" s="288"/>
      <c r="K504" s="225"/>
      <c r="L504" s="183"/>
      <c r="M504" s="35"/>
      <c r="N504" s="168">
        <v>0</v>
      </c>
      <c r="O504" s="158">
        <f t="shared" si="46"/>
        <v>0</v>
      </c>
      <c r="P504" s="34"/>
    </row>
    <row r="505" spans="1:16" ht="15" customHeight="1" x14ac:dyDescent="0.2">
      <c r="A505" s="33"/>
      <c r="B505" s="308"/>
      <c r="C505" s="8">
        <v>726</v>
      </c>
      <c r="D505" s="9" t="s">
        <v>58</v>
      </c>
      <c r="E505" s="8" t="s">
        <v>13</v>
      </c>
      <c r="F505" s="8" t="s">
        <v>24</v>
      </c>
      <c r="G505" s="11">
        <v>27.2</v>
      </c>
      <c r="H505" s="11" t="s">
        <v>118</v>
      </c>
      <c r="I505" s="11">
        <v>3</v>
      </c>
      <c r="J505" s="11" t="s">
        <v>119</v>
      </c>
      <c r="K505" s="12">
        <v>6</v>
      </c>
      <c r="L505" s="183"/>
      <c r="M505" s="35"/>
      <c r="N505" s="168">
        <v>0</v>
      </c>
      <c r="O505" s="158">
        <f t="shared" si="46"/>
        <v>0</v>
      </c>
      <c r="P505" s="34"/>
    </row>
    <row r="506" spans="1:16" ht="15" customHeight="1" x14ac:dyDescent="0.2">
      <c r="A506" s="33"/>
      <c r="B506" s="309"/>
      <c r="C506" s="8">
        <v>727</v>
      </c>
      <c r="D506" s="9" t="s">
        <v>65</v>
      </c>
      <c r="E506" s="8" t="s">
        <v>8</v>
      </c>
      <c r="F506" s="8" t="s">
        <v>16</v>
      </c>
      <c r="G506" s="11">
        <v>27.5</v>
      </c>
      <c r="H506" s="11" t="s">
        <v>118</v>
      </c>
      <c r="I506" s="11">
        <v>2</v>
      </c>
      <c r="J506" s="11" t="s">
        <v>119</v>
      </c>
      <c r="K506" s="12">
        <v>7</v>
      </c>
      <c r="L506" s="183"/>
      <c r="M506" s="35"/>
      <c r="N506" s="168">
        <v>0</v>
      </c>
      <c r="O506" s="158">
        <f t="shared" si="46"/>
        <v>0</v>
      </c>
      <c r="P506" s="34"/>
    </row>
    <row r="507" spans="1:16" s="2" customFormat="1" ht="26.25" customHeight="1" x14ac:dyDescent="0.2">
      <c r="B507" s="302" t="s">
        <v>245</v>
      </c>
      <c r="C507" s="303"/>
      <c r="D507" s="303"/>
      <c r="E507" s="303"/>
      <c r="F507" s="303"/>
      <c r="G507" s="303"/>
      <c r="H507" s="303"/>
      <c r="I507" s="303"/>
      <c r="J507" s="303"/>
      <c r="K507" s="304"/>
      <c r="L507" s="31">
        <f>SUM(L485:L506)</f>
        <v>0</v>
      </c>
      <c r="M507" s="31">
        <f t="shared" ref="M507:N507" si="47">SUM(M485:M506)</f>
        <v>0</v>
      </c>
      <c r="N507" s="31">
        <f t="shared" si="47"/>
        <v>0</v>
      </c>
      <c r="O507" s="32">
        <f>SUM(O485:O506)</f>
        <v>0</v>
      </c>
      <c r="P507" s="7"/>
    </row>
    <row r="508" spans="1:16" ht="30" customHeight="1" x14ac:dyDescent="0.2">
      <c r="A508" s="33"/>
      <c r="B508" s="218" t="s">
        <v>0</v>
      </c>
      <c r="C508" s="218" t="s">
        <v>1</v>
      </c>
      <c r="D508" s="218" t="s">
        <v>2</v>
      </c>
      <c r="E508" s="218" t="s">
        <v>3</v>
      </c>
      <c r="F508" s="218" t="s">
        <v>4</v>
      </c>
      <c r="G508" s="218" t="s">
        <v>227</v>
      </c>
      <c r="H508" s="218" t="s">
        <v>228</v>
      </c>
      <c r="I508" s="218" t="s">
        <v>120</v>
      </c>
      <c r="J508" s="300" t="s">
        <v>114</v>
      </c>
      <c r="K508" s="218" t="s">
        <v>72</v>
      </c>
      <c r="L508" s="220" t="s">
        <v>367</v>
      </c>
      <c r="M508" s="177" t="s">
        <v>5</v>
      </c>
      <c r="N508" s="220" t="s">
        <v>368</v>
      </c>
      <c r="O508" s="218" t="s">
        <v>121</v>
      </c>
      <c r="P508" s="218" t="s">
        <v>155</v>
      </c>
    </row>
    <row r="509" spans="1:16" ht="30" customHeight="1" x14ac:dyDescent="0.2">
      <c r="A509" s="33"/>
      <c r="B509" s="305"/>
      <c r="C509" s="219"/>
      <c r="D509" s="219"/>
      <c r="E509" s="219"/>
      <c r="F509" s="219"/>
      <c r="G509" s="219"/>
      <c r="H509" s="219"/>
      <c r="I509" s="219"/>
      <c r="J509" s="301"/>
      <c r="K509" s="219"/>
      <c r="L509" s="221"/>
      <c r="M509" s="178" t="s">
        <v>73</v>
      </c>
      <c r="N509" s="221"/>
      <c r="O509" s="219"/>
      <c r="P509" s="219"/>
    </row>
    <row r="510" spans="1:16" ht="39.75" customHeight="1" x14ac:dyDescent="0.2">
      <c r="A510" s="33"/>
      <c r="B510" s="319" t="s">
        <v>51</v>
      </c>
      <c r="C510" s="320"/>
      <c r="D510" s="320"/>
      <c r="E510" s="320"/>
      <c r="F510" s="320"/>
      <c r="G510" s="320"/>
      <c r="H510" s="320"/>
      <c r="I510" s="320"/>
      <c r="J510" s="320"/>
      <c r="K510" s="320"/>
      <c r="L510" s="320"/>
      <c r="M510" s="320"/>
      <c r="N510" s="320"/>
      <c r="O510" s="321"/>
      <c r="P510" s="34"/>
    </row>
    <row r="511" spans="1:16" ht="15" customHeight="1" x14ac:dyDescent="0.2">
      <c r="A511" s="33"/>
      <c r="B511" s="307" t="s">
        <v>172</v>
      </c>
      <c r="C511" s="8">
        <v>801</v>
      </c>
      <c r="D511" s="9" t="s">
        <v>69</v>
      </c>
      <c r="E511" s="8" t="s">
        <v>75</v>
      </c>
      <c r="F511" s="8" t="s">
        <v>16</v>
      </c>
      <c r="G511" s="11">
        <v>29.5</v>
      </c>
      <c r="H511" s="11" t="s">
        <v>118</v>
      </c>
      <c r="I511" s="11" t="s">
        <v>118</v>
      </c>
      <c r="J511" s="11" t="s">
        <v>119</v>
      </c>
      <c r="K511" s="12">
        <v>2</v>
      </c>
      <c r="L511" s="183"/>
      <c r="M511" s="35"/>
      <c r="N511" s="168">
        <v>0</v>
      </c>
      <c r="O511" s="14">
        <f>IF(J511="ano",L511*9+N511*3,L511*12)</f>
        <v>0</v>
      </c>
      <c r="P511" s="34"/>
    </row>
    <row r="512" spans="1:16" ht="15" customHeight="1" x14ac:dyDescent="0.2">
      <c r="A512" s="33"/>
      <c r="B512" s="308"/>
      <c r="C512" s="295">
        <v>8</v>
      </c>
      <c r="D512" s="289" t="s">
        <v>19</v>
      </c>
      <c r="E512" s="45" t="s">
        <v>80</v>
      </c>
      <c r="F512" s="295" t="s">
        <v>16</v>
      </c>
      <c r="G512" s="292">
        <v>13</v>
      </c>
      <c r="H512" s="292"/>
      <c r="I512" s="292">
        <v>4</v>
      </c>
      <c r="J512" s="292" t="s">
        <v>119</v>
      </c>
      <c r="K512" s="357">
        <v>1</v>
      </c>
      <c r="L512" s="273"/>
      <c r="M512" s="35"/>
      <c r="N512" s="209">
        <v>0</v>
      </c>
      <c r="O512" s="206">
        <f>IF(J512="ano",L512*9+N512*3,L512*12)</f>
        <v>0</v>
      </c>
      <c r="P512" s="34"/>
    </row>
    <row r="513" spans="1:16" ht="15" customHeight="1" x14ac:dyDescent="0.2">
      <c r="A513" s="33"/>
      <c r="B513" s="308"/>
      <c r="C513" s="290"/>
      <c r="D513" s="290"/>
      <c r="E513" s="45" t="s">
        <v>79</v>
      </c>
      <c r="F513" s="293"/>
      <c r="G513" s="293"/>
      <c r="H513" s="293"/>
      <c r="I513" s="293"/>
      <c r="J513" s="293"/>
      <c r="K513" s="358"/>
      <c r="L513" s="274"/>
      <c r="M513" s="35"/>
      <c r="N513" s="210"/>
      <c r="O513" s="212">
        <f t="shared" ref="O513:O527" si="48">IF(J513="ano",L513*9+L513*3/2,L513*12)</f>
        <v>0</v>
      </c>
      <c r="P513" s="34"/>
    </row>
    <row r="514" spans="1:16" ht="15" customHeight="1" x14ac:dyDescent="0.2">
      <c r="A514" s="33"/>
      <c r="B514" s="308"/>
      <c r="C514" s="290"/>
      <c r="D514" s="290"/>
      <c r="E514" s="45" t="s">
        <v>81</v>
      </c>
      <c r="F514" s="293"/>
      <c r="G514" s="293"/>
      <c r="H514" s="293"/>
      <c r="I514" s="293"/>
      <c r="J514" s="293"/>
      <c r="K514" s="358"/>
      <c r="L514" s="274"/>
      <c r="M514" s="35"/>
      <c r="N514" s="210"/>
      <c r="O514" s="212">
        <f t="shared" si="48"/>
        <v>0</v>
      </c>
      <c r="P514" s="34"/>
    </row>
    <row r="515" spans="1:16" ht="15" customHeight="1" x14ac:dyDescent="0.2">
      <c r="A515" s="33"/>
      <c r="B515" s="308"/>
      <c r="C515" s="290"/>
      <c r="D515" s="290"/>
      <c r="E515" s="45" t="s">
        <v>85</v>
      </c>
      <c r="F515" s="293"/>
      <c r="G515" s="293"/>
      <c r="H515" s="293"/>
      <c r="I515" s="293"/>
      <c r="J515" s="293"/>
      <c r="K515" s="358"/>
      <c r="L515" s="274"/>
      <c r="M515" s="35"/>
      <c r="N515" s="210"/>
      <c r="O515" s="212">
        <f t="shared" si="48"/>
        <v>0</v>
      </c>
      <c r="P515" s="34"/>
    </row>
    <row r="516" spans="1:16" ht="15" customHeight="1" x14ac:dyDescent="0.2">
      <c r="A516" s="33"/>
      <c r="B516" s="308"/>
      <c r="C516" s="291"/>
      <c r="D516" s="291"/>
      <c r="E516" s="45" t="s">
        <v>110</v>
      </c>
      <c r="F516" s="294"/>
      <c r="G516" s="294"/>
      <c r="H516" s="294"/>
      <c r="I516" s="294"/>
      <c r="J516" s="294"/>
      <c r="K516" s="359"/>
      <c r="L516" s="275"/>
      <c r="M516" s="35"/>
      <c r="N516" s="211"/>
      <c r="O516" s="213">
        <f t="shared" si="48"/>
        <v>0</v>
      </c>
      <c r="P516" s="34"/>
    </row>
    <row r="517" spans="1:16" ht="15" customHeight="1" x14ac:dyDescent="0.2">
      <c r="A517" s="33"/>
      <c r="B517" s="308"/>
      <c r="C517" s="8">
        <v>8</v>
      </c>
      <c r="D517" s="9" t="s">
        <v>69</v>
      </c>
      <c r="E517" s="8" t="s">
        <v>22</v>
      </c>
      <c r="F517" s="8" t="s">
        <v>16</v>
      </c>
      <c r="G517" s="11">
        <v>15</v>
      </c>
      <c r="H517" s="11">
        <v>20</v>
      </c>
      <c r="I517" s="11" t="s">
        <v>118</v>
      </c>
      <c r="J517" s="11" t="s">
        <v>119</v>
      </c>
      <c r="K517" s="12">
        <v>2</v>
      </c>
      <c r="L517" s="183"/>
      <c r="M517" s="35"/>
      <c r="N517" s="168">
        <v>0</v>
      </c>
      <c r="O517" s="14">
        <f>IF(J517="ano",L517*9+N517*3,L517*12)</f>
        <v>0</v>
      </c>
      <c r="P517" s="34"/>
    </row>
    <row r="518" spans="1:16" ht="15" customHeight="1" x14ac:dyDescent="0.2">
      <c r="A518" s="33"/>
      <c r="B518" s="308"/>
      <c r="C518" s="8">
        <v>802</v>
      </c>
      <c r="D518" s="9" t="s">
        <v>69</v>
      </c>
      <c r="E518" s="8" t="s">
        <v>22</v>
      </c>
      <c r="F518" s="8" t="s">
        <v>16</v>
      </c>
      <c r="G518" s="11">
        <v>30.4</v>
      </c>
      <c r="H518" s="11">
        <v>50</v>
      </c>
      <c r="I518" s="11" t="s">
        <v>118</v>
      </c>
      <c r="J518" s="11" t="s">
        <v>119</v>
      </c>
      <c r="K518" s="12">
        <v>2</v>
      </c>
      <c r="L518" s="183"/>
      <c r="M518" s="35"/>
      <c r="N518" s="168">
        <v>0</v>
      </c>
      <c r="O518" s="158">
        <f t="shared" ref="O518:O524" si="49">IF(J518="ano",L518*9+N518*3,L518*12)</f>
        <v>0</v>
      </c>
      <c r="P518" s="34"/>
    </row>
    <row r="519" spans="1:16" ht="15" customHeight="1" x14ac:dyDescent="0.2">
      <c r="A519" s="33"/>
      <c r="B519" s="308"/>
      <c r="C519" s="8">
        <v>814</v>
      </c>
      <c r="D519" s="9" t="s">
        <v>69</v>
      </c>
      <c r="E519" s="287" t="s">
        <v>8</v>
      </c>
      <c r="F519" s="8" t="s">
        <v>16</v>
      </c>
      <c r="G519" s="11">
        <v>66</v>
      </c>
      <c r="H519" s="11" t="s">
        <v>118</v>
      </c>
      <c r="I519" s="11">
        <v>2</v>
      </c>
      <c r="J519" s="157" t="s">
        <v>74</v>
      </c>
      <c r="K519" s="224">
        <v>3</v>
      </c>
      <c r="L519" s="183"/>
      <c r="M519" s="35"/>
      <c r="N519" s="186"/>
      <c r="O519" s="158">
        <f t="shared" si="49"/>
        <v>0</v>
      </c>
      <c r="P519" s="34"/>
    </row>
    <row r="520" spans="1:16" ht="15" customHeight="1" x14ac:dyDescent="0.2">
      <c r="A520" s="33"/>
      <c r="B520" s="308"/>
      <c r="C520" s="8">
        <v>815</v>
      </c>
      <c r="D520" s="9" t="s">
        <v>69</v>
      </c>
      <c r="E520" s="288" t="s">
        <v>8</v>
      </c>
      <c r="F520" s="8" t="s">
        <v>16</v>
      </c>
      <c r="G520" s="11">
        <v>13.9</v>
      </c>
      <c r="H520" s="11" t="s">
        <v>118</v>
      </c>
      <c r="I520" s="11">
        <v>1</v>
      </c>
      <c r="J520" s="157" t="s">
        <v>74</v>
      </c>
      <c r="K520" s="225"/>
      <c r="L520" s="183"/>
      <c r="M520" s="35"/>
      <c r="N520" s="186"/>
      <c r="O520" s="158">
        <f t="shared" si="49"/>
        <v>0</v>
      </c>
      <c r="P520" s="34"/>
    </row>
    <row r="521" spans="1:16" ht="15" customHeight="1" x14ac:dyDescent="0.2">
      <c r="A521" s="33"/>
      <c r="B521" s="308"/>
      <c r="C521" s="8">
        <v>816</v>
      </c>
      <c r="D521" s="9" t="s">
        <v>69</v>
      </c>
      <c r="E521" s="288" t="s">
        <v>8</v>
      </c>
      <c r="F521" s="8" t="s">
        <v>16</v>
      </c>
      <c r="G521" s="11">
        <v>13.9</v>
      </c>
      <c r="H521" s="11" t="s">
        <v>118</v>
      </c>
      <c r="I521" s="11">
        <v>1</v>
      </c>
      <c r="J521" s="157" t="s">
        <v>74</v>
      </c>
      <c r="K521" s="225"/>
      <c r="L521" s="183"/>
      <c r="M521" s="35"/>
      <c r="N521" s="186"/>
      <c r="O521" s="158">
        <f t="shared" si="49"/>
        <v>0</v>
      </c>
      <c r="P521" s="34"/>
    </row>
    <row r="522" spans="1:16" ht="15" customHeight="1" x14ac:dyDescent="0.2">
      <c r="A522" s="33"/>
      <c r="B522" s="308"/>
      <c r="C522" s="8">
        <v>818</v>
      </c>
      <c r="D522" s="9" t="s">
        <v>69</v>
      </c>
      <c r="E522" s="8" t="s">
        <v>13</v>
      </c>
      <c r="F522" s="8" t="s">
        <v>24</v>
      </c>
      <c r="G522" s="11">
        <v>13.9</v>
      </c>
      <c r="H522" s="11" t="s">
        <v>118</v>
      </c>
      <c r="I522" s="11">
        <v>1</v>
      </c>
      <c r="J522" s="11" t="s">
        <v>119</v>
      </c>
      <c r="K522" s="12">
        <v>6</v>
      </c>
      <c r="L522" s="183"/>
      <c r="M522" s="35"/>
      <c r="N522" s="168">
        <v>0</v>
      </c>
      <c r="O522" s="158">
        <f t="shared" si="49"/>
        <v>0</v>
      </c>
      <c r="P522" s="34"/>
    </row>
    <row r="523" spans="1:16" ht="15" customHeight="1" x14ac:dyDescent="0.2">
      <c r="A523" s="33"/>
      <c r="B523" s="308"/>
      <c r="C523" s="8">
        <v>819</v>
      </c>
      <c r="D523" s="9" t="s">
        <v>69</v>
      </c>
      <c r="E523" s="287" t="s">
        <v>8</v>
      </c>
      <c r="F523" s="8" t="s">
        <v>9</v>
      </c>
      <c r="G523" s="11">
        <v>13.9</v>
      </c>
      <c r="H523" s="11" t="s">
        <v>118</v>
      </c>
      <c r="I523" s="11">
        <v>1</v>
      </c>
      <c r="J523" s="287" t="s">
        <v>119</v>
      </c>
      <c r="K523" s="224">
        <v>7</v>
      </c>
      <c r="L523" s="183"/>
      <c r="M523" s="35"/>
      <c r="N523" s="168">
        <v>0</v>
      </c>
      <c r="O523" s="158">
        <f t="shared" si="49"/>
        <v>0</v>
      </c>
      <c r="P523" s="34"/>
    </row>
    <row r="524" spans="1:16" ht="15" customHeight="1" x14ac:dyDescent="0.2">
      <c r="A524" s="33"/>
      <c r="B524" s="308"/>
      <c r="C524" s="8">
        <v>820</v>
      </c>
      <c r="D524" s="9" t="s">
        <v>69</v>
      </c>
      <c r="E524" s="288" t="s">
        <v>8</v>
      </c>
      <c r="F524" s="8" t="s">
        <v>9</v>
      </c>
      <c r="G524" s="11">
        <v>27.2</v>
      </c>
      <c r="H524" s="11" t="s">
        <v>118</v>
      </c>
      <c r="I524" s="11">
        <v>2</v>
      </c>
      <c r="J524" s="288"/>
      <c r="K524" s="225"/>
      <c r="L524" s="183"/>
      <c r="M524" s="35"/>
      <c r="N524" s="168">
        <v>0</v>
      </c>
      <c r="O524" s="158">
        <f t="shared" si="49"/>
        <v>0</v>
      </c>
      <c r="P524" s="34"/>
    </row>
    <row r="525" spans="1:16" ht="15" customHeight="1" x14ac:dyDescent="0.2">
      <c r="A525" s="33"/>
      <c r="B525" s="308"/>
      <c r="C525" s="295">
        <v>811</v>
      </c>
      <c r="D525" s="289" t="s">
        <v>69</v>
      </c>
      <c r="E525" s="45" t="s">
        <v>70</v>
      </c>
      <c r="F525" s="295" t="s">
        <v>16</v>
      </c>
      <c r="G525" s="292">
        <v>8.6</v>
      </c>
      <c r="H525" s="292" t="s">
        <v>118</v>
      </c>
      <c r="I525" s="292">
        <v>1</v>
      </c>
      <c r="J525" s="292" t="s">
        <v>119</v>
      </c>
      <c r="K525" s="357">
        <v>1</v>
      </c>
      <c r="L525" s="273"/>
      <c r="M525" s="35"/>
      <c r="N525" s="209">
        <v>0</v>
      </c>
      <c r="O525" s="206">
        <f>IF(J525="ano",L525*9+N525*3,L525*12)</f>
        <v>0</v>
      </c>
      <c r="P525" s="34"/>
    </row>
    <row r="526" spans="1:16" ht="15" customHeight="1" x14ac:dyDescent="0.2">
      <c r="A526" s="33"/>
      <c r="B526" s="308"/>
      <c r="C526" s="290"/>
      <c r="D526" s="290"/>
      <c r="E526" s="45" t="s">
        <v>112</v>
      </c>
      <c r="F526" s="293"/>
      <c r="G526" s="293"/>
      <c r="H526" s="293"/>
      <c r="I526" s="293"/>
      <c r="J526" s="293"/>
      <c r="K526" s="358"/>
      <c r="L526" s="274"/>
      <c r="M526" s="35"/>
      <c r="N526" s="210"/>
      <c r="O526" s="207">
        <f t="shared" si="48"/>
        <v>0</v>
      </c>
      <c r="P526" s="34"/>
    </row>
    <row r="527" spans="1:16" ht="15" customHeight="1" x14ac:dyDescent="0.2">
      <c r="A527" s="33"/>
      <c r="B527" s="308"/>
      <c r="C527" s="291"/>
      <c r="D527" s="291"/>
      <c r="E527" s="45" t="s">
        <v>106</v>
      </c>
      <c r="F527" s="294"/>
      <c r="G527" s="294"/>
      <c r="H527" s="294"/>
      <c r="I527" s="294"/>
      <c r="J527" s="294"/>
      <c r="K527" s="359"/>
      <c r="L527" s="275"/>
      <c r="M527" s="35"/>
      <c r="N527" s="211"/>
      <c r="O527" s="208">
        <f t="shared" si="48"/>
        <v>0</v>
      </c>
      <c r="P527" s="34"/>
    </row>
    <row r="528" spans="1:16" ht="15" customHeight="1" x14ac:dyDescent="0.2">
      <c r="A528" s="33"/>
      <c r="B528" s="308"/>
      <c r="C528" s="8">
        <v>821</v>
      </c>
      <c r="D528" s="9" t="s">
        <v>69</v>
      </c>
      <c r="E528" s="287" t="s">
        <v>13</v>
      </c>
      <c r="F528" s="8" t="s">
        <v>24</v>
      </c>
      <c r="G528" s="11">
        <v>26.5</v>
      </c>
      <c r="H528" s="11" t="s">
        <v>118</v>
      </c>
      <c r="I528" s="11">
        <v>1</v>
      </c>
      <c r="J528" s="287" t="s">
        <v>119</v>
      </c>
      <c r="K528" s="224">
        <v>6</v>
      </c>
      <c r="L528" s="183"/>
      <c r="M528" s="35"/>
      <c r="N528" s="168">
        <v>0</v>
      </c>
      <c r="O528" s="14">
        <f>IF(J528="ano",L528*9+N528*3,L528*12)</f>
        <v>0</v>
      </c>
      <c r="P528" s="34"/>
    </row>
    <row r="529" spans="1:16" ht="15" customHeight="1" x14ac:dyDescent="0.2">
      <c r="A529" s="33"/>
      <c r="B529" s="308"/>
      <c r="C529" s="8">
        <v>822</v>
      </c>
      <c r="D529" s="9" t="s">
        <v>69</v>
      </c>
      <c r="E529" s="288" t="s">
        <v>13</v>
      </c>
      <c r="F529" s="8" t="s">
        <v>9</v>
      </c>
      <c r="G529" s="11">
        <v>17.100000000000001</v>
      </c>
      <c r="H529" s="11" t="s">
        <v>118</v>
      </c>
      <c r="I529" s="11">
        <v>1</v>
      </c>
      <c r="J529" s="288"/>
      <c r="K529" s="225"/>
      <c r="L529" s="183"/>
      <c r="M529" s="35"/>
      <c r="N529" s="168">
        <v>0</v>
      </c>
      <c r="O529" s="158">
        <f t="shared" ref="O529:O537" si="50">IF(J529="ano",L529*9+N529*3,L529*12)</f>
        <v>0</v>
      </c>
      <c r="P529" s="34"/>
    </row>
    <row r="530" spans="1:16" ht="15" customHeight="1" x14ac:dyDescent="0.2">
      <c r="A530" s="33"/>
      <c r="B530" s="308"/>
      <c r="C530" s="8">
        <v>823</v>
      </c>
      <c r="D530" s="9" t="s">
        <v>69</v>
      </c>
      <c r="E530" s="288" t="s">
        <v>13</v>
      </c>
      <c r="F530" s="8" t="s">
        <v>24</v>
      </c>
      <c r="G530" s="11">
        <v>18</v>
      </c>
      <c r="H530" s="11" t="s">
        <v>118</v>
      </c>
      <c r="I530" s="11">
        <v>2</v>
      </c>
      <c r="J530" s="288"/>
      <c r="K530" s="225"/>
      <c r="L530" s="183"/>
      <c r="M530" s="35"/>
      <c r="N530" s="168">
        <v>0</v>
      </c>
      <c r="O530" s="158">
        <f t="shared" si="50"/>
        <v>0</v>
      </c>
      <c r="P530" s="34"/>
    </row>
    <row r="531" spans="1:16" ht="15" customHeight="1" x14ac:dyDescent="0.2">
      <c r="A531" s="33"/>
      <c r="B531" s="308"/>
      <c r="C531" s="8">
        <v>824</v>
      </c>
      <c r="D531" s="9" t="s">
        <v>69</v>
      </c>
      <c r="E531" s="287" t="s">
        <v>8</v>
      </c>
      <c r="F531" s="8" t="s">
        <v>9</v>
      </c>
      <c r="G531" s="11">
        <v>13.9</v>
      </c>
      <c r="H531" s="11" t="s">
        <v>118</v>
      </c>
      <c r="I531" s="11">
        <v>1</v>
      </c>
      <c r="J531" s="287" t="s">
        <v>119</v>
      </c>
      <c r="K531" s="224">
        <v>7</v>
      </c>
      <c r="L531" s="183"/>
      <c r="M531" s="35"/>
      <c r="N531" s="168">
        <v>0</v>
      </c>
      <c r="O531" s="158">
        <f t="shared" si="50"/>
        <v>0</v>
      </c>
      <c r="P531" s="34"/>
    </row>
    <row r="532" spans="1:16" ht="15" customHeight="1" x14ac:dyDescent="0.2">
      <c r="A532" s="33"/>
      <c r="B532" s="308"/>
      <c r="C532" s="8">
        <v>825</v>
      </c>
      <c r="D532" s="9" t="s">
        <v>69</v>
      </c>
      <c r="E532" s="288" t="s">
        <v>8</v>
      </c>
      <c r="F532" s="8" t="s">
        <v>9</v>
      </c>
      <c r="G532" s="11">
        <v>13.9</v>
      </c>
      <c r="H532" s="11" t="s">
        <v>118</v>
      </c>
      <c r="I532" s="11">
        <v>1</v>
      </c>
      <c r="J532" s="288"/>
      <c r="K532" s="225"/>
      <c r="L532" s="183"/>
      <c r="M532" s="35"/>
      <c r="N532" s="168">
        <v>0</v>
      </c>
      <c r="O532" s="158">
        <f t="shared" si="50"/>
        <v>0</v>
      </c>
      <c r="P532" s="34"/>
    </row>
    <row r="533" spans="1:16" ht="15" customHeight="1" x14ac:dyDescent="0.2">
      <c r="A533" s="33"/>
      <c r="B533" s="308"/>
      <c r="C533" s="8">
        <v>827</v>
      </c>
      <c r="D533" s="9" t="s">
        <v>69</v>
      </c>
      <c r="E533" s="288" t="s">
        <v>8</v>
      </c>
      <c r="F533" s="8" t="s">
        <v>9</v>
      </c>
      <c r="G533" s="11">
        <v>13.9</v>
      </c>
      <c r="H533" s="11" t="s">
        <v>118</v>
      </c>
      <c r="I533" s="11">
        <v>1</v>
      </c>
      <c r="J533" s="288"/>
      <c r="K533" s="225"/>
      <c r="L533" s="183"/>
      <c r="M533" s="35"/>
      <c r="N533" s="168">
        <v>0</v>
      </c>
      <c r="O533" s="158">
        <f t="shared" si="50"/>
        <v>0</v>
      </c>
      <c r="P533" s="34"/>
    </row>
    <row r="534" spans="1:16" ht="15" customHeight="1" x14ac:dyDescent="0.2">
      <c r="A534" s="33"/>
      <c r="B534" s="308"/>
      <c r="C534" s="8">
        <v>828</v>
      </c>
      <c r="D534" s="9" t="s">
        <v>69</v>
      </c>
      <c r="E534" s="8" t="s">
        <v>13</v>
      </c>
      <c r="F534" s="8" t="s">
        <v>24</v>
      </c>
      <c r="G534" s="11">
        <v>13.9</v>
      </c>
      <c r="H534" s="11" t="s">
        <v>118</v>
      </c>
      <c r="I534" s="11">
        <v>1</v>
      </c>
      <c r="J534" s="11" t="s">
        <v>119</v>
      </c>
      <c r="K534" s="12">
        <v>6</v>
      </c>
      <c r="L534" s="183"/>
      <c r="M534" s="35"/>
      <c r="N534" s="168">
        <v>0</v>
      </c>
      <c r="O534" s="158">
        <f t="shared" si="50"/>
        <v>0</v>
      </c>
      <c r="P534" s="34"/>
    </row>
    <row r="535" spans="1:16" ht="15" customHeight="1" x14ac:dyDescent="0.2">
      <c r="A535" s="33"/>
      <c r="B535" s="308"/>
      <c r="C535" s="8">
        <v>826</v>
      </c>
      <c r="D535" s="9" t="s">
        <v>69</v>
      </c>
      <c r="E535" s="8" t="s">
        <v>40</v>
      </c>
      <c r="F535" s="8" t="s">
        <v>24</v>
      </c>
      <c r="G535" s="11">
        <v>17.7</v>
      </c>
      <c r="H535" s="11" t="s">
        <v>118</v>
      </c>
      <c r="I535" s="11">
        <v>1</v>
      </c>
      <c r="J535" s="11" t="s">
        <v>74</v>
      </c>
      <c r="K535" s="12">
        <v>3</v>
      </c>
      <c r="L535" s="183"/>
      <c r="M535" s="35"/>
      <c r="N535" s="186"/>
      <c r="O535" s="158">
        <f t="shared" si="50"/>
        <v>0</v>
      </c>
      <c r="P535" s="34"/>
    </row>
    <row r="536" spans="1:16" ht="15" customHeight="1" x14ac:dyDescent="0.2">
      <c r="A536" s="33"/>
      <c r="B536" s="308"/>
      <c r="C536" s="8">
        <v>829</v>
      </c>
      <c r="D536" s="9" t="s">
        <v>69</v>
      </c>
      <c r="E536" s="287" t="s">
        <v>8</v>
      </c>
      <c r="F536" s="8" t="s">
        <v>16</v>
      </c>
      <c r="G536" s="11">
        <v>13.9</v>
      </c>
      <c r="H536" s="11" t="s">
        <v>118</v>
      </c>
      <c r="I536" s="11">
        <v>1</v>
      </c>
      <c r="J536" s="287" t="s">
        <v>119</v>
      </c>
      <c r="K536" s="224">
        <v>7</v>
      </c>
      <c r="L536" s="183"/>
      <c r="M536" s="35"/>
      <c r="N536" s="168">
        <v>0</v>
      </c>
      <c r="O536" s="158">
        <f t="shared" si="50"/>
        <v>0</v>
      </c>
      <c r="P536" s="34"/>
    </row>
    <row r="537" spans="1:16" ht="15" customHeight="1" x14ac:dyDescent="0.2">
      <c r="A537" s="33"/>
      <c r="B537" s="309"/>
      <c r="C537" s="8">
        <v>830</v>
      </c>
      <c r="D537" s="9" t="s">
        <v>69</v>
      </c>
      <c r="E537" s="288" t="s">
        <v>8</v>
      </c>
      <c r="F537" s="8" t="s">
        <v>16</v>
      </c>
      <c r="G537" s="11">
        <v>13.9</v>
      </c>
      <c r="H537" s="11" t="s">
        <v>118</v>
      </c>
      <c r="I537" s="11">
        <v>1</v>
      </c>
      <c r="J537" s="288"/>
      <c r="K537" s="225"/>
      <c r="L537" s="183"/>
      <c r="M537" s="35"/>
      <c r="N537" s="168">
        <v>0</v>
      </c>
      <c r="O537" s="158">
        <f t="shared" si="50"/>
        <v>0</v>
      </c>
      <c r="P537" s="34"/>
    </row>
    <row r="538" spans="1:16" s="2" customFormat="1" ht="26.25" customHeight="1" x14ac:dyDescent="0.2">
      <c r="B538" s="302" t="s">
        <v>246</v>
      </c>
      <c r="C538" s="303"/>
      <c r="D538" s="303"/>
      <c r="E538" s="303"/>
      <c r="F538" s="303"/>
      <c r="G538" s="303"/>
      <c r="H538" s="303"/>
      <c r="I538" s="303"/>
      <c r="J538" s="303"/>
      <c r="K538" s="304"/>
      <c r="L538" s="31">
        <f>SUM(L511:L537)</f>
        <v>0</v>
      </c>
      <c r="M538" s="31">
        <f t="shared" ref="M538:N538" si="51">SUM(M511:M537)</f>
        <v>0</v>
      </c>
      <c r="N538" s="31">
        <f t="shared" si="51"/>
        <v>0</v>
      </c>
      <c r="O538" s="32">
        <f>SUM(O511:O537)</f>
        <v>0</v>
      </c>
      <c r="P538" s="7"/>
    </row>
    <row r="539" spans="1:16" ht="30" customHeight="1" x14ac:dyDescent="0.2">
      <c r="A539" s="33"/>
      <c r="B539" s="218" t="s">
        <v>0</v>
      </c>
      <c r="C539" s="218" t="s">
        <v>1</v>
      </c>
      <c r="D539" s="218" t="s">
        <v>2</v>
      </c>
      <c r="E539" s="218" t="s">
        <v>3</v>
      </c>
      <c r="F539" s="218" t="s">
        <v>4</v>
      </c>
      <c r="G539" s="218" t="s">
        <v>227</v>
      </c>
      <c r="H539" s="218" t="s">
        <v>228</v>
      </c>
      <c r="I539" s="218" t="s">
        <v>120</v>
      </c>
      <c r="J539" s="300" t="s">
        <v>114</v>
      </c>
      <c r="K539" s="218" t="s">
        <v>72</v>
      </c>
      <c r="L539" s="220" t="s">
        <v>367</v>
      </c>
      <c r="M539" s="177" t="s">
        <v>5</v>
      </c>
      <c r="N539" s="220" t="s">
        <v>368</v>
      </c>
      <c r="O539" s="218" t="s">
        <v>121</v>
      </c>
      <c r="P539" s="218" t="s">
        <v>155</v>
      </c>
    </row>
    <row r="540" spans="1:16" ht="30" customHeight="1" x14ac:dyDescent="0.2">
      <c r="A540" s="33"/>
      <c r="B540" s="305"/>
      <c r="C540" s="219"/>
      <c r="D540" s="219"/>
      <c r="E540" s="219"/>
      <c r="F540" s="219"/>
      <c r="G540" s="219"/>
      <c r="H540" s="219"/>
      <c r="I540" s="219"/>
      <c r="J540" s="301"/>
      <c r="K540" s="219"/>
      <c r="L540" s="221"/>
      <c r="M540" s="178" t="s">
        <v>73</v>
      </c>
      <c r="N540" s="221"/>
      <c r="O540" s="219"/>
      <c r="P540" s="219"/>
    </row>
    <row r="541" spans="1:16" ht="39.75" customHeight="1" x14ac:dyDescent="0.2">
      <c r="A541" s="33"/>
      <c r="B541" s="319" t="s">
        <v>51</v>
      </c>
      <c r="C541" s="320"/>
      <c r="D541" s="320"/>
      <c r="E541" s="320"/>
      <c r="F541" s="320"/>
      <c r="G541" s="320"/>
      <c r="H541" s="320"/>
      <c r="I541" s="320"/>
      <c r="J541" s="320"/>
      <c r="K541" s="320"/>
      <c r="L541" s="320"/>
      <c r="M541" s="320"/>
      <c r="N541" s="320"/>
      <c r="O541" s="321"/>
      <c r="P541" s="34"/>
    </row>
    <row r="542" spans="1:16" ht="15" customHeight="1" x14ac:dyDescent="0.2">
      <c r="A542" s="33"/>
      <c r="B542" s="307" t="s">
        <v>173</v>
      </c>
      <c r="C542" s="8">
        <v>9</v>
      </c>
      <c r="D542" s="9"/>
      <c r="E542" s="8" t="s">
        <v>22</v>
      </c>
      <c r="F542" s="8" t="s">
        <v>16</v>
      </c>
      <c r="G542" s="11">
        <v>15</v>
      </c>
      <c r="H542" s="11">
        <v>20</v>
      </c>
      <c r="I542" s="8" t="s">
        <v>118</v>
      </c>
      <c r="J542" s="11" t="s">
        <v>119</v>
      </c>
      <c r="K542" s="12">
        <v>2</v>
      </c>
      <c r="L542" s="183"/>
      <c r="M542" s="35"/>
      <c r="N542" s="168">
        <v>0</v>
      </c>
      <c r="O542" s="14">
        <f>IF(J542="ano",L542*9+N542*3,L542*12)</f>
        <v>0</v>
      </c>
      <c r="P542" s="34"/>
    </row>
    <row r="543" spans="1:16" ht="15" customHeight="1" x14ac:dyDescent="0.2">
      <c r="A543" s="33"/>
      <c r="B543" s="308"/>
      <c r="C543" s="8">
        <v>901</v>
      </c>
      <c r="D543" s="9" t="s">
        <v>59</v>
      </c>
      <c r="E543" s="8" t="s">
        <v>75</v>
      </c>
      <c r="F543" s="8" t="s">
        <v>16</v>
      </c>
      <c r="G543" s="11">
        <v>59</v>
      </c>
      <c r="H543" s="8" t="s">
        <v>118</v>
      </c>
      <c r="I543" s="8" t="s">
        <v>118</v>
      </c>
      <c r="J543" s="11" t="s">
        <v>119</v>
      </c>
      <c r="K543" s="12">
        <v>2</v>
      </c>
      <c r="L543" s="183"/>
      <c r="M543" s="35"/>
      <c r="N543" s="168">
        <v>0</v>
      </c>
      <c r="O543" s="14">
        <f>IF(J543="ano",L543*9+N543*3,L543*12)</f>
        <v>0</v>
      </c>
      <c r="P543" s="34"/>
    </row>
    <row r="544" spans="1:16" ht="15" customHeight="1" x14ac:dyDescent="0.2">
      <c r="A544" s="33"/>
      <c r="B544" s="308"/>
      <c r="C544" s="295">
        <v>9</v>
      </c>
      <c r="D544" s="289" t="s">
        <v>19</v>
      </c>
      <c r="E544" s="45" t="s">
        <v>80</v>
      </c>
      <c r="F544" s="295" t="s">
        <v>16</v>
      </c>
      <c r="G544" s="292">
        <v>13</v>
      </c>
      <c r="H544" s="292" t="s">
        <v>118</v>
      </c>
      <c r="I544" s="292">
        <v>4</v>
      </c>
      <c r="J544" s="292" t="s">
        <v>119</v>
      </c>
      <c r="K544" s="357">
        <v>1</v>
      </c>
      <c r="L544" s="273"/>
      <c r="M544" s="35"/>
      <c r="N544" s="209">
        <v>0</v>
      </c>
      <c r="O544" s="206">
        <f>IF(J544="ano",L544*9+N544*3,L544*12)</f>
        <v>0</v>
      </c>
      <c r="P544" s="34"/>
    </row>
    <row r="545" spans="1:16" ht="15" customHeight="1" x14ac:dyDescent="0.2">
      <c r="A545" s="33"/>
      <c r="B545" s="308"/>
      <c r="C545" s="290"/>
      <c r="D545" s="290"/>
      <c r="E545" s="45" t="s">
        <v>79</v>
      </c>
      <c r="F545" s="293"/>
      <c r="G545" s="293"/>
      <c r="H545" s="293"/>
      <c r="I545" s="293"/>
      <c r="J545" s="293"/>
      <c r="K545" s="358"/>
      <c r="L545" s="274"/>
      <c r="M545" s="35"/>
      <c r="N545" s="210"/>
      <c r="O545" s="212">
        <f t="shared" ref="O545:O559" si="52">IF(J545="ano",L545*9+L545*3/2,L545*12)</f>
        <v>0</v>
      </c>
      <c r="P545" s="34"/>
    </row>
    <row r="546" spans="1:16" ht="15" customHeight="1" x14ac:dyDescent="0.2">
      <c r="A546" s="33"/>
      <c r="B546" s="308"/>
      <c r="C546" s="290"/>
      <c r="D546" s="290"/>
      <c r="E546" s="45" t="s">
        <v>81</v>
      </c>
      <c r="F546" s="293"/>
      <c r="G546" s="293"/>
      <c r="H546" s="293"/>
      <c r="I546" s="293"/>
      <c r="J546" s="293"/>
      <c r="K546" s="358"/>
      <c r="L546" s="274"/>
      <c r="M546" s="35"/>
      <c r="N546" s="210"/>
      <c r="O546" s="212">
        <f t="shared" si="52"/>
        <v>0</v>
      </c>
      <c r="P546" s="34"/>
    </row>
    <row r="547" spans="1:16" ht="15" customHeight="1" x14ac:dyDescent="0.2">
      <c r="A547" s="33"/>
      <c r="B547" s="308"/>
      <c r="C547" s="290"/>
      <c r="D547" s="290"/>
      <c r="E547" s="45" t="s">
        <v>85</v>
      </c>
      <c r="F547" s="293"/>
      <c r="G547" s="293"/>
      <c r="H547" s="293"/>
      <c r="I547" s="293"/>
      <c r="J547" s="293"/>
      <c r="K547" s="358"/>
      <c r="L547" s="274"/>
      <c r="M547" s="35"/>
      <c r="N547" s="210"/>
      <c r="O547" s="212">
        <f t="shared" si="52"/>
        <v>0</v>
      </c>
      <c r="P547" s="34"/>
    </row>
    <row r="548" spans="1:16" ht="15" customHeight="1" x14ac:dyDescent="0.2">
      <c r="A548" s="33"/>
      <c r="B548" s="308"/>
      <c r="C548" s="291"/>
      <c r="D548" s="291"/>
      <c r="E548" s="45" t="s">
        <v>110</v>
      </c>
      <c r="F548" s="294"/>
      <c r="G548" s="294"/>
      <c r="H548" s="294"/>
      <c r="I548" s="294"/>
      <c r="J548" s="294"/>
      <c r="K548" s="359"/>
      <c r="L548" s="275"/>
      <c r="M548" s="35"/>
      <c r="N548" s="211"/>
      <c r="O548" s="213">
        <f t="shared" si="52"/>
        <v>0</v>
      </c>
      <c r="P548" s="34"/>
    </row>
    <row r="549" spans="1:16" ht="15" customHeight="1" x14ac:dyDescent="0.2">
      <c r="A549" s="33"/>
      <c r="B549" s="308"/>
      <c r="C549" s="8">
        <v>902</v>
      </c>
      <c r="D549" s="9" t="s">
        <v>59</v>
      </c>
      <c r="E549" s="8" t="s">
        <v>22</v>
      </c>
      <c r="F549" s="8" t="s">
        <v>16</v>
      </c>
      <c r="G549" s="11">
        <v>30.4</v>
      </c>
      <c r="H549" s="11">
        <v>50</v>
      </c>
      <c r="I549" s="11"/>
      <c r="J549" s="11" t="s">
        <v>119</v>
      </c>
      <c r="K549" s="12">
        <v>2</v>
      </c>
      <c r="L549" s="183"/>
      <c r="M549" s="35"/>
      <c r="N549" s="168">
        <v>0</v>
      </c>
      <c r="O549" s="14">
        <f>IF(J549="ano",L549*9+N549*3,L549*12)</f>
        <v>0</v>
      </c>
      <c r="P549" s="34"/>
    </row>
    <row r="550" spans="1:16" ht="15" customHeight="1" x14ac:dyDescent="0.2">
      <c r="A550" s="33"/>
      <c r="B550" s="308"/>
      <c r="C550" s="8">
        <v>914</v>
      </c>
      <c r="D550" s="9" t="s">
        <v>62</v>
      </c>
      <c r="E550" s="110" t="s">
        <v>8</v>
      </c>
      <c r="F550" s="8" t="s">
        <v>9</v>
      </c>
      <c r="G550" s="11">
        <v>27.7</v>
      </c>
      <c r="H550" s="8" t="s">
        <v>118</v>
      </c>
      <c r="I550" s="11">
        <v>1</v>
      </c>
      <c r="J550" s="287" t="s">
        <v>119</v>
      </c>
      <c r="K550" s="112">
        <v>7</v>
      </c>
      <c r="L550" s="183"/>
      <c r="M550" s="35"/>
      <c r="N550" s="168">
        <v>0</v>
      </c>
      <c r="O550" s="158">
        <f t="shared" ref="O550:O556" si="53">IF(J550="ano",L550*9+N550*3,L550*12)</f>
        <v>0</v>
      </c>
      <c r="P550" s="34"/>
    </row>
    <row r="551" spans="1:16" ht="15" customHeight="1" x14ac:dyDescent="0.2">
      <c r="A551" s="33"/>
      <c r="B551" s="308"/>
      <c r="C551" s="8">
        <v>915</v>
      </c>
      <c r="D551" s="9" t="s">
        <v>62</v>
      </c>
      <c r="E551" s="111" t="s">
        <v>8</v>
      </c>
      <c r="F551" s="8" t="s">
        <v>9</v>
      </c>
      <c r="G551" s="11">
        <v>13.9</v>
      </c>
      <c r="H551" s="8" t="s">
        <v>118</v>
      </c>
      <c r="I551" s="11">
        <v>1</v>
      </c>
      <c r="J551" s="288"/>
      <c r="K551" s="113">
        <v>7</v>
      </c>
      <c r="L551" s="183"/>
      <c r="M551" s="35"/>
      <c r="N551" s="168">
        <v>0</v>
      </c>
      <c r="O551" s="158">
        <f t="shared" si="53"/>
        <v>0</v>
      </c>
      <c r="P551" s="34"/>
    </row>
    <row r="552" spans="1:16" ht="15" customHeight="1" x14ac:dyDescent="0.2">
      <c r="A552" s="33"/>
      <c r="B552" s="308"/>
      <c r="C552" s="8">
        <v>916</v>
      </c>
      <c r="D552" s="9" t="s">
        <v>62</v>
      </c>
      <c r="E552" s="111" t="s">
        <v>13</v>
      </c>
      <c r="F552" s="8" t="s">
        <v>24</v>
      </c>
      <c r="G552" s="11">
        <v>13.9</v>
      </c>
      <c r="H552" s="8" t="s">
        <v>118</v>
      </c>
      <c r="I552" s="11">
        <v>1</v>
      </c>
      <c r="J552" s="288"/>
      <c r="K552" s="113">
        <v>6</v>
      </c>
      <c r="L552" s="183"/>
      <c r="M552" s="35"/>
      <c r="N552" s="168">
        <v>0</v>
      </c>
      <c r="O552" s="158">
        <f t="shared" si="53"/>
        <v>0</v>
      </c>
      <c r="P552" s="34"/>
    </row>
    <row r="553" spans="1:16" ht="15" customHeight="1" x14ac:dyDescent="0.2">
      <c r="A553" s="33"/>
      <c r="B553" s="308"/>
      <c r="C553" s="8">
        <v>918</v>
      </c>
      <c r="D553" s="9" t="s">
        <v>59</v>
      </c>
      <c r="E553" s="111" t="s">
        <v>13</v>
      </c>
      <c r="F553" s="8" t="s">
        <v>24</v>
      </c>
      <c r="G553" s="11">
        <v>13.9</v>
      </c>
      <c r="H553" s="8" t="s">
        <v>118</v>
      </c>
      <c r="I553" s="11">
        <v>1</v>
      </c>
      <c r="J553" s="288"/>
      <c r="K553" s="113">
        <v>6</v>
      </c>
      <c r="L553" s="183"/>
      <c r="M553" s="35"/>
      <c r="N553" s="168">
        <v>0</v>
      </c>
      <c r="O553" s="158">
        <f t="shared" si="53"/>
        <v>0</v>
      </c>
      <c r="P553" s="34"/>
    </row>
    <row r="554" spans="1:16" ht="15" customHeight="1" x14ac:dyDescent="0.2">
      <c r="A554" s="33"/>
      <c r="B554" s="308"/>
      <c r="C554" s="8">
        <v>919</v>
      </c>
      <c r="D554" s="9" t="s">
        <v>59</v>
      </c>
      <c r="E554" s="111" t="s">
        <v>13</v>
      </c>
      <c r="F554" s="8" t="s">
        <v>24</v>
      </c>
      <c r="G554" s="11">
        <v>13.9</v>
      </c>
      <c r="H554" s="8" t="s">
        <v>118</v>
      </c>
      <c r="I554" s="11">
        <v>1</v>
      </c>
      <c r="J554" s="288"/>
      <c r="K554" s="113">
        <v>6</v>
      </c>
      <c r="L554" s="183"/>
      <c r="M554" s="35"/>
      <c r="N554" s="168">
        <v>0</v>
      </c>
      <c r="O554" s="158">
        <f t="shared" si="53"/>
        <v>0</v>
      </c>
      <c r="P554" s="34"/>
    </row>
    <row r="555" spans="1:16" ht="15" customHeight="1" x14ac:dyDescent="0.2">
      <c r="A555" s="33"/>
      <c r="B555" s="308"/>
      <c r="C555" s="8">
        <v>920</v>
      </c>
      <c r="D555" s="9" t="s">
        <v>59</v>
      </c>
      <c r="E555" s="111" t="s">
        <v>13</v>
      </c>
      <c r="F555" s="8" t="s">
        <v>24</v>
      </c>
      <c r="G555" s="11">
        <v>13.9</v>
      </c>
      <c r="H555" s="8" t="s">
        <v>118</v>
      </c>
      <c r="I555" s="11">
        <v>1</v>
      </c>
      <c r="J555" s="288"/>
      <c r="K555" s="113">
        <v>6</v>
      </c>
      <c r="L555" s="183"/>
      <c r="M555" s="35"/>
      <c r="N555" s="168">
        <v>0</v>
      </c>
      <c r="O555" s="158">
        <f t="shared" si="53"/>
        <v>0</v>
      </c>
      <c r="P555" s="34"/>
    </row>
    <row r="556" spans="1:16" ht="15" customHeight="1" x14ac:dyDescent="0.2">
      <c r="A556" s="33"/>
      <c r="B556" s="308"/>
      <c r="C556" s="8">
        <v>921</v>
      </c>
      <c r="D556" s="9" t="s">
        <v>59</v>
      </c>
      <c r="E556" s="8" t="s">
        <v>11</v>
      </c>
      <c r="F556" s="8" t="s">
        <v>9</v>
      </c>
      <c r="G556" s="11">
        <v>13.9</v>
      </c>
      <c r="H556" s="8" t="s">
        <v>118</v>
      </c>
      <c r="I556" s="11">
        <v>1</v>
      </c>
      <c r="J556" s="11" t="s">
        <v>119</v>
      </c>
      <c r="K556" s="12">
        <v>6</v>
      </c>
      <c r="L556" s="183"/>
      <c r="M556" s="35"/>
      <c r="N556" s="168">
        <v>0</v>
      </c>
      <c r="O556" s="158">
        <f t="shared" si="53"/>
        <v>0</v>
      </c>
      <c r="P556" s="34"/>
    </row>
    <row r="557" spans="1:16" ht="15" customHeight="1" x14ac:dyDescent="0.2">
      <c r="A557" s="33"/>
      <c r="B557" s="308"/>
      <c r="C557" s="295">
        <v>911</v>
      </c>
      <c r="D557" s="289" t="s">
        <v>71</v>
      </c>
      <c r="E557" s="45" t="s">
        <v>70</v>
      </c>
      <c r="F557" s="295" t="s">
        <v>16</v>
      </c>
      <c r="G557" s="292">
        <v>8.6</v>
      </c>
      <c r="H557" s="292" t="s">
        <v>118</v>
      </c>
      <c r="I557" s="292">
        <v>1</v>
      </c>
      <c r="J557" s="292" t="s">
        <v>119</v>
      </c>
      <c r="K557" s="357">
        <v>1</v>
      </c>
      <c r="L557" s="273"/>
      <c r="M557" s="35"/>
      <c r="N557" s="209">
        <v>0</v>
      </c>
      <c r="O557" s="206">
        <f>IF(J557="ano",L557*9+N557*3,L557*12)</f>
        <v>0</v>
      </c>
      <c r="P557" s="34"/>
    </row>
    <row r="558" spans="1:16" ht="15" customHeight="1" x14ac:dyDescent="0.2">
      <c r="A558" s="33"/>
      <c r="B558" s="308"/>
      <c r="C558" s="290"/>
      <c r="D558" s="290"/>
      <c r="E558" s="45" t="s">
        <v>112</v>
      </c>
      <c r="F558" s="293"/>
      <c r="G558" s="293"/>
      <c r="H558" s="293"/>
      <c r="I558" s="293"/>
      <c r="J558" s="293"/>
      <c r="K558" s="358"/>
      <c r="L558" s="274"/>
      <c r="M558" s="35"/>
      <c r="N558" s="210"/>
      <c r="O558" s="212">
        <f t="shared" si="52"/>
        <v>0</v>
      </c>
      <c r="P558" s="34"/>
    </row>
    <row r="559" spans="1:16" ht="15" customHeight="1" x14ac:dyDescent="0.2">
      <c r="A559" s="33"/>
      <c r="B559" s="308"/>
      <c r="C559" s="291"/>
      <c r="D559" s="291"/>
      <c r="E559" s="45" t="s">
        <v>103</v>
      </c>
      <c r="F559" s="294"/>
      <c r="G559" s="294"/>
      <c r="H559" s="294"/>
      <c r="I559" s="294"/>
      <c r="J559" s="294"/>
      <c r="K559" s="359"/>
      <c r="L559" s="275"/>
      <c r="M559" s="35"/>
      <c r="N559" s="211"/>
      <c r="O559" s="213">
        <f t="shared" si="52"/>
        <v>0</v>
      </c>
      <c r="P559" s="34"/>
    </row>
    <row r="560" spans="1:16" ht="15" customHeight="1" x14ac:dyDescent="0.2">
      <c r="A560" s="33"/>
      <c r="B560" s="308"/>
      <c r="C560" s="8">
        <v>922</v>
      </c>
      <c r="D560" s="9" t="s">
        <v>59</v>
      </c>
      <c r="E560" s="287" t="s">
        <v>13</v>
      </c>
      <c r="F560" s="8" t="s">
        <v>9</v>
      </c>
      <c r="G560" s="11">
        <v>26.5</v>
      </c>
      <c r="H560" s="8" t="s">
        <v>118</v>
      </c>
      <c r="I560" s="11">
        <v>1</v>
      </c>
      <c r="J560" s="287" t="s">
        <v>119</v>
      </c>
      <c r="K560" s="224">
        <v>6</v>
      </c>
      <c r="L560" s="183"/>
      <c r="M560" s="35"/>
      <c r="N560" s="168">
        <v>0</v>
      </c>
      <c r="O560" s="14">
        <f>IF(J560="ano",L560*9+N560*3,L560*12)</f>
        <v>0</v>
      </c>
      <c r="P560" s="34"/>
    </row>
    <row r="561" spans="1:16" ht="15" customHeight="1" x14ac:dyDescent="0.2">
      <c r="A561" s="33"/>
      <c r="B561" s="308"/>
      <c r="C561" s="8">
        <v>923</v>
      </c>
      <c r="D561" s="9" t="s">
        <v>59</v>
      </c>
      <c r="E561" s="288" t="s">
        <v>13</v>
      </c>
      <c r="F561" s="8" t="s">
        <v>9</v>
      </c>
      <c r="G561" s="11">
        <v>17.100000000000001</v>
      </c>
      <c r="H561" s="8" t="s">
        <v>118</v>
      </c>
      <c r="I561" s="11">
        <v>1</v>
      </c>
      <c r="J561" s="288"/>
      <c r="K561" s="225"/>
      <c r="L561" s="183"/>
      <c r="M561" s="35"/>
      <c r="N561" s="168">
        <v>0</v>
      </c>
      <c r="O561" s="158">
        <f t="shared" ref="O561:O568" si="54">IF(J561="ano",L561*9+N561*3,L561*12)</f>
        <v>0</v>
      </c>
      <c r="P561" s="34"/>
    </row>
    <row r="562" spans="1:16" ht="15" customHeight="1" x14ac:dyDescent="0.2">
      <c r="A562" s="33"/>
      <c r="B562" s="308"/>
      <c r="C562" s="8">
        <v>924</v>
      </c>
      <c r="D562" s="9" t="s">
        <v>59</v>
      </c>
      <c r="E562" s="288" t="s">
        <v>13</v>
      </c>
      <c r="F562" s="8" t="s">
        <v>9</v>
      </c>
      <c r="G562" s="11">
        <v>18</v>
      </c>
      <c r="H562" s="8" t="s">
        <v>118</v>
      </c>
      <c r="I562" s="11">
        <v>1</v>
      </c>
      <c r="J562" s="288"/>
      <c r="K562" s="225"/>
      <c r="L562" s="183"/>
      <c r="M562" s="35"/>
      <c r="N562" s="168">
        <v>0</v>
      </c>
      <c r="O562" s="158">
        <f t="shared" si="54"/>
        <v>0</v>
      </c>
      <c r="P562" s="34"/>
    </row>
    <row r="563" spans="1:16" ht="15" customHeight="1" x14ac:dyDescent="0.2">
      <c r="A563" s="33"/>
      <c r="B563" s="308"/>
      <c r="C563" s="8">
        <v>925</v>
      </c>
      <c r="D563" s="9" t="s">
        <v>59</v>
      </c>
      <c r="E563" s="288" t="s">
        <v>13</v>
      </c>
      <c r="F563" s="8" t="s">
        <v>9</v>
      </c>
      <c r="G563" s="11">
        <v>27.8</v>
      </c>
      <c r="H563" s="8" t="s">
        <v>118</v>
      </c>
      <c r="I563" s="11">
        <v>1</v>
      </c>
      <c r="J563" s="288"/>
      <c r="K563" s="225"/>
      <c r="L563" s="183"/>
      <c r="M563" s="35"/>
      <c r="N563" s="168">
        <v>0</v>
      </c>
      <c r="O563" s="158">
        <f t="shared" si="54"/>
        <v>0</v>
      </c>
      <c r="P563" s="34"/>
    </row>
    <row r="564" spans="1:16" ht="15" customHeight="1" x14ac:dyDescent="0.2">
      <c r="A564" s="33"/>
      <c r="B564" s="308"/>
      <c r="C564" s="8">
        <v>926</v>
      </c>
      <c r="D564" s="9" t="s">
        <v>59</v>
      </c>
      <c r="E564" s="288" t="s">
        <v>13</v>
      </c>
      <c r="F564" s="8" t="s">
        <v>9</v>
      </c>
      <c r="G564" s="11">
        <v>27.2</v>
      </c>
      <c r="H564" s="8" t="s">
        <v>118</v>
      </c>
      <c r="I564" s="11">
        <v>1</v>
      </c>
      <c r="J564" s="288"/>
      <c r="K564" s="225"/>
      <c r="L564" s="183"/>
      <c r="M564" s="35"/>
      <c r="N564" s="168">
        <v>0</v>
      </c>
      <c r="O564" s="158">
        <f t="shared" si="54"/>
        <v>0</v>
      </c>
      <c r="P564" s="34"/>
    </row>
    <row r="565" spans="1:16" ht="15" customHeight="1" x14ac:dyDescent="0.2">
      <c r="A565" s="33"/>
      <c r="B565" s="308"/>
      <c r="C565" s="8">
        <v>928</v>
      </c>
      <c r="D565" s="9" t="s">
        <v>62</v>
      </c>
      <c r="E565" s="287" t="s">
        <v>13</v>
      </c>
      <c r="F565" s="8" t="s">
        <v>9</v>
      </c>
      <c r="G565" s="11">
        <v>17.7</v>
      </c>
      <c r="H565" s="8" t="s">
        <v>118</v>
      </c>
      <c r="I565" s="11">
        <v>1</v>
      </c>
      <c r="J565" s="287" t="s">
        <v>119</v>
      </c>
      <c r="K565" s="224">
        <v>6</v>
      </c>
      <c r="L565" s="183"/>
      <c r="M565" s="35"/>
      <c r="N565" s="168">
        <v>0</v>
      </c>
      <c r="O565" s="158">
        <f t="shared" si="54"/>
        <v>0</v>
      </c>
      <c r="P565" s="34"/>
    </row>
    <row r="566" spans="1:16" ht="15" customHeight="1" x14ac:dyDescent="0.2">
      <c r="A566" s="33"/>
      <c r="B566" s="308"/>
      <c r="C566" s="8">
        <v>929</v>
      </c>
      <c r="D566" s="9" t="s">
        <v>62</v>
      </c>
      <c r="E566" s="288" t="s">
        <v>13</v>
      </c>
      <c r="F566" s="8" t="s">
        <v>24</v>
      </c>
      <c r="G566" s="11">
        <v>13.9</v>
      </c>
      <c r="H566" s="8" t="s">
        <v>118</v>
      </c>
      <c r="I566" s="11">
        <v>1</v>
      </c>
      <c r="J566" s="288"/>
      <c r="K566" s="225"/>
      <c r="L566" s="183"/>
      <c r="M566" s="35"/>
      <c r="N566" s="168">
        <v>0</v>
      </c>
      <c r="O566" s="158">
        <f t="shared" si="54"/>
        <v>0</v>
      </c>
      <c r="P566" s="34"/>
    </row>
    <row r="567" spans="1:16" ht="15" customHeight="1" x14ac:dyDescent="0.2">
      <c r="A567" s="33"/>
      <c r="B567" s="308"/>
      <c r="C567" s="8">
        <v>930</v>
      </c>
      <c r="D567" s="9" t="s">
        <v>62</v>
      </c>
      <c r="E567" s="288" t="s">
        <v>13</v>
      </c>
      <c r="F567" s="8" t="s">
        <v>24</v>
      </c>
      <c r="G567" s="11">
        <v>13.9</v>
      </c>
      <c r="H567" s="8" t="s">
        <v>118</v>
      </c>
      <c r="I567" s="11">
        <v>1</v>
      </c>
      <c r="J567" s="288"/>
      <c r="K567" s="225"/>
      <c r="L567" s="183"/>
      <c r="M567" s="35"/>
      <c r="N567" s="168">
        <v>0</v>
      </c>
      <c r="O567" s="158">
        <f t="shared" si="54"/>
        <v>0</v>
      </c>
      <c r="P567" s="34"/>
    </row>
    <row r="568" spans="1:16" ht="15" customHeight="1" x14ac:dyDescent="0.2">
      <c r="A568" s="33"/>
      <c r="B568" s="309"/>
      <c r="C568" s="8">
        <v>913</v>
      </c>
      <c r="D568" s="9"/>
      <c r="E568" s="8" t="s">
        <v>137</v>
      </c>
      <c r="F568" s="8" t="s">
        <v>9</v>
      </c>
      <c r="G568" s="11">
        <v>38.299999999999997</v>
      </c>
      <c r="H568" s="8" t="s">
        <v>118</v>
      </c>
      <c r="I568" s="11">
        <v>1</v>
      </c>
      <c r="J568" s="161" t="s">
        <v>74</v>
      </c>
      <c r="K568" s="12">
        <v>3</v>
      </c>
      <c r="L568" s="183"/>
      <c r="M568" s="35"/>
      <c r="N568" s="186"/>
      <c r="O568" s="158">
        <f t="shared" si="54"/>
        <v>0</v>
      </c>
      <c r="P568" s="34"/>
    </row>
    <row r="569" spans="1:16" s="2" customFormat="1" ht="26.25" customHeight="1" x14ac:dyDescent="0.2">
      <c r="B569" s="302" t="s">
        <v>247</v>
      </c>
      <c r="C569" s="303"/>
      <c r="D569" s="303"/>
      <c r="E569" s="303"/>
      <c r="F569" s="303"/>
      <c r="G569" s="303"/>
      <c r="H569" s="303"/>
      <c r="I569" s="303"/>
      <c r="J569" s="303"/>
      <c r="K569" s="304"/>
      <c r="L569" s="31">
        <f>SUM(L542:L568)</f>
        <v>0</v>
      </c>
      <c r="M569" s="31">
        <f t="shared" ref="M569:N569" si="55">SUM(M542:M568)</f>
        <v>0</v>
      </c>
      <c r="N569" s="31">
        <f t="shared" si="55"/>
        <v>0</v>
      </c>
      <c r="O569" s="32">
        <f>SUM(O542:O568)</f>
        <v>0</v>
      </c>
      <c r="P569" s="7"/>
    </row>
    <row r="570" spans="1:16" s="2" customFormat="1" ht="26.25" customHeight="1" x14ac:dyDescent="0.2">
      <c r="B570" s="302" t="s">
        <v>248</v>
      </c>
      <c r="C570" s="303"/>
      <c r="D570" s="303"/>
      <c r="E570" s="303"/>
      <c r="F570" s="303"/>
      <c r="G570" s="303"/>
      <c r="H570" s="303"/>
      <c r="I570" s="303"/>
      <c r="J570" s="303"/>
      <c r="K570" s="304"/>
      <c r="L570" s="31">
        <f>L356+L378+L398+L425+L452+L481+L507+L538+L569</f>
        <v>0</v>
      </c>
      <c r="M570" s="31">
        <f t="shared" ref="M570:N570" si="56">M356+M378+M398+M425+M452+M481+M507+M538+M569</f>
        <v>0</v>
      </c>
      <c r="N570" s="31">
        <f t="shared" si="56"/>
        <v>0</v>
      </c>
      <c r="O570" s="32">
        <f>O356+O378+O398+O425+O452+O481+O507+O538+O569</f>
        <v>0</v>
      </c>
      <c r="P570" s="7"/>
    </row>
    <row r="571" spans="1:16" ht="15" customHeight="1" x14ac:dyDescent="0.2">
      <c r="A571" s="33"/>
      <c r="B571" s="214" t="s">
        <v>0</v>
      </c>
      <c r="C571" s="214" t="s">
        <v>1</v>
      </c>
      <c r="D571" s="214" t="s">
        <v>2</v>
      </c>
      <c r="E571" s="214" t="s">
        <v>3</v>
      </c>
      <c r="F571" s="214" t="s">
        <v>4</v>
      </c>
      <c r="G571" s="214" t="s">
        <v>227</v>
      </c>
      <c r="H571" s="214" t="s">
        <v>228</v>
      </c>
      <c r="I571" s="214" t="s">
        <v>120</v>
      </c>
      <c r="J571" s="414" t="s">
        <v>114</v>
      </c>
      <c r="K571" s="214" t="s">
        <v>72</v>
      </c>
      <c r="L571" s="214" t="s">
        <v>367</v>
      </c>
      <c r="M571" s="179" t="s">
        <v>5</v>
      </c>
      <c r="N571" s="214" t="s">
        <v>368</v>
      </c>
      <c r="O571" s="214" t="s">
        <v>121</v>
      </c>
      <c r="P571" s="214" t="s">
        <v>155</v>
      </c>
    </row>
    <row r="572" spans="1:16" ht="59.25" customHeight="1" x14ac:dyDescent="0.2">
      <c r="A572" s="33"/>
      <c r="B572" s="299"/>
      <c r="C572" s="299"/>
      <c r="D572" s="299"/>
      <c r="E572" s="299"/>
      <c r="F572" s="299"/>
      <c r="G572" s="299"/>
      <c r="H572" s="299"/>
      <c r="I572" s="299"/>
      <c r="J572" s="415"/>
      <c r="K572" s="299"/>
      <c r="L572" s="215"/>
      <c r="M572" s="180" t="s">
        <v>73</v>
      </c>
      <c r="N572" s="215"/>
      <c r="O572" s="299"/>
      <c r="P572" s="299"/>
    </row>
    <row r="573" spans="1:16" s="88" customFormat="1" ht="39.75" customHeight="1" x14ac:dyDescent="0.3">
      <c r="B573" s="410" t="s">
        <v>249</v>
      </c>
      <c r="C573" s="411"/>
      <c r="D573" s="411"/>
      <c r="E573" s="411"/>
      <c r="F573" s="411"/>
      <c r="G573" s="411"/>
      <c r="H573" s="411"/>
      <c r="I573" s="411"/>
      <c r="J573" s="411"/>
      <c r="K573" s="411"/>
      <c r="L573" s="411"/>
      <c r="M573" s="411"/>
      <c r="N573" s="411"/>
      <c r="O573" s="412"/>
      <c r="P573" s="89"/>
    </row>
    <row r="574" spans="1:16" ht="15" customHeight="1" x14ac:dyDescent="0.25">
      <c r="A574" s="33"/>
      <c r="B574" s="413" t="s">
        <v>218</v>
      </c>
      <c r="C574" s="57">
        <v>120</v>
      </c>
      <c r="D574" s="58" t="s">
        <v>218</v>
      </c>
      <c r="E574" s="57" t="s">
        <v>221</v>
      </c>
      <c r="F574" s="59" t="s">
        <v>24</v>
      </c>
      <c r="G574" s="60">
        <v>18.899999999999999</v>
      </c>
      <c r="H574" s="61"/>
      <c r="I574" s="11"/>
      <c r="J574" s="11" t="s">
        <v>119</v>
      </c>
      <c r="K574" s="12">
        <v>11</v>
      </c>
      <c r="L574" s="183"/>
      <c r="M574" s="35"/>
      <c r="N574" s="168">
        <v>0</v>
      </c>
      <c r="O574" s="14">
        <f>IF(J574="ano",L574*9+N574*3,L574*12)</f>
        <v>0</v>
      </c>
      <c r="P574" s="34"/>
    </row>
    <row r="575" spans="1:16" ht="15" customHeight="1" x14ac:dyDescent="0.25">
      <c r="A575" s="33"/>
      <c r="B575" s="366"/>
      <c r="C575" s="57">
        <v>121</v>
      </c>
      <c r="D575" s="58" t="s">
        <v>218</v>
      </c>
      <c r="E575" s="57" t="s">
        <v>53</v>
      </c>
      <c r="F575" s="59" t="s">
        <v>24</v>
      </c>
      <c r="G575" s="60">
        <v>4.3</v>
      </c>
      <c r="H575" s="61"/>
      <c r="I575" s="11"/>
      <c r="J575" s="11" t="s">
        <v>119</v>
      </c>
      <c r="K575" s="12">
        <v>11</v>
      </c>
      <c r="L575" s="183"/>
      <c r="M575" s="35"/>
      <c r="N575" s="168">
        <v>0</v>
      </c>
      <c r="O575" s="158">
        <f t="shared" ref="O575:O582" si="57">IF(J575="ano",L575*9+N575*3,L575*12)</f>
        <v>0</v>
      </c>
      <c r="P575" s="34"/>
    </row>
    <row r="576" spans="1:16" s="30" customFormat="1" ht="15" customHeight="1" x14ac:dyDescent="0.25">
      <c r="B576" s="366"/>
      <c r="C576" s="57">
        <v>122</v>
      </c>
      <c r="D576" s="58" t="s">
        <v>218</v>
      </c>
      <c r="E576" s="57" t="s">
        <v>222</v>
      </c>
      <c r="F576" s="59" t="s">
        <v>24</v>
      </c>
      <c r="G576" s="60">
        <v>21.5</v>
      </c>
      <c r="H576" s="61"/>
      <c r="I576" s="54"/>
      <c r="J576" s="108" t="s">
        <v>119</v>
      </c>
      <c r="K576" s="12">
        <v>11</v>
      </c>
      <c r="L576" s="184"/>
      <c r="M576" s="28"/>
      <c r="N576" s="166">
        <v>0</v>
      </c>
      <c r="O576" s="158">
        <f t="shared" si="57"/>
        <v>0</v>
      </c>
      <c r="P576" s="29"/>
    </row>
    <row r="577" spans="1:16" ht="15" customHeight="1" x14ac:dyDescent="0.2">
      <c r="A577" s="34"/>
      <c r="B577" s="366"/>
      <c r="C577" s="57">
        <v>123</v>
      </c>
      <c r="D577" s="58" t="s">
        <v>218</v>
      </c>
      <c r="E577" s="57" t="s">
        <v>223</v>
      </c>
      <c r="F577" s="59" t="s">
        <v>16</v>
      </c>
      <c r="G577" s="60">
        <v>4</v>
      </c>
      <c r="H577" s="62">
        <v>12.8</v>
      </c>
      <c r="I577" s="54" t="s">
        <v>219</v>
      </c>
      <c r="J577" s="108" t="s">
        <v>119</v>
      </c>
      <c r="K577" s="12">
        <v>11</v>
      </c>
      <c r="L577" s="184"/>
      <c r="M577" s="35"/>
      <c r="N577" s="168">
        <v>0</v>
      </c>
      <c r="O577" s="158">
        <f t="shared" si="57"/>
        <v>0</v>
      </c>
      <c r="P577" s="34"/>
    </row>
    <row r="578" spans="1:16" ht="15" customHeight="1" x14ac:dyDescent="0.25">
      <c r="A578" s="34"/>
      <c r="B578" s="366"/>
      <c r="C578" s="57">
        <v>124</v>
      </c>
      <c r="D578" s="58" t="s">
        <v>218</v>
      </c>
      <c r="E578" s="63" t="s">
        <v>224</v>
      </c>
      <c r="F578" s="59" t="s">
        <v>9</v>
      </c>
      <c r="G578" s="60">
        <v>20.5</v>
      </c>
      <c r="H578" s="61"/>
      <c r="I578" s="53">
        <v>1</v>
      </c>
      <c r="J578" s="108" t="s">
        <v>119</v>
      </c>
      <c r="K578" s="12">
        <v>11</v>
      </c>
      <c r="L578" s="184"/>
      <c r="M578" s="35"/>
      <c r="N578" s="168">
        <v>0</v>
      </c>
      <c r="O578" s="158">
        <f t="shared" si="57"/>
        <v>0</v>
      </c>
      <c r="P578" s="34"/>
    </row>
    <row r="579" spans="1:16" ht="15" customHeight="1" x14ac:dyDescent="0.25">
      <c r="A579" s="34"/>
      <c r="B579" s="366"/>
      <c r="C579" s="57">
        <v>125</v>
      </c>
      <c r="D579" s="58" t="s">
        <v>218</v>
      </c>
      <c r="E579" s="57" t="s">
        <v>179</v>
      </c>
      <c r="F579" s="59" t="s">
        <v>16</v>
      </c>
      <c r="G579" s="60">
        <v>10</v>
      </c>
      <c r="H579" s="61"/>
      <c r="I579" s="54"/>
      <c r="J579" s="108" t="s">
        <v>119</v>
      </c>
      <c r="K579" s="12">
        <v>11</v>
      </c>
      <c r="L579" s="184"/>
      <c r="M579" s="35"/>
      <c r="N579" s="168">
        <v>0</v>
      </c>
      <c r="O579" s="158">
        <f t="shared" si="57"/>
        <v>0</v>
      </c>
      <c r="P579" s="34"/>
    </row>
    <row r="580" spans="1:16" ht="15" customHeight="1" x14ac:dyDescent="0.25">
      <c r="A580" s="55"/>
      <c r="B580" s="366"/>
      <c r="C580" s="57">
        <v>126</v>
      </c>
      <c r="D580" s="58" t="s">
        <v>218</v>
      </c>
      <c r="E580" s="57" t="s">
        <v>22</v>
      </c>
      <c r="F580" s="59" t="s">
        <v>16</v>
      </c>
      <c r="G580" s="60">
        <v>11.2</v>
      </c>
      <c r="H580" s="61"/>
      <c r="I580" s="54"/>
      <c r="J580" s="108" t="s">
        <v>119</v>
      </c>
      <c r="K580" s="12">
        <v>11</v>
      </c>
      <c r="L580" s="184"/>
      <c r="M580" s="35"/>
      <c r="N580" s="168">
        <v>0</v>
      </c>
      <c r="O580" s="158">
        <f t="shared" si="57"/>
        <v>0</v>
      </c>
      <c r="P580" s="34"/>
    </row>
    <row r="581" spans="1:16" ht="15" customHeight="1" x14ac:dyDescent="0.25">
      <c r="A581" s="55"/>
      <c r="B581" s="366"/>
      <c r="C581" s="57" t="s">
        <v>220</v>
      </c>
      <c r="D581" s="58" t="s">
        <v>218</v>
      </c>
      <c r="E581" s="57" t="s">
        <v>225</v>
      </c>
      <c r="F581" s="59" t="s">
        <v>16</v>
      </c>
      <c r="G581" s="61">
        <v>3.1</v>
      </c>
      <c r="H581" s="62">
        <v>11.2</v>
      </c>
      <c r="I581" s="54"/>
      <c r="J581" s="108" t="s">
        <v>119</v>
      </c>
      <c r="K581" s="12">
        <v>11</v>
      </c>
      <c r="L581" s="184"/>
      <c r="M581" s="35"/>
      <c r="N581" s="168">
        <v>0</v>
      </c>
      <c r="O581" s="158">
        <f t="shared" si="57"/>
        <v>0</v>
      </c>
      <c r="P581" s="34"/>
    </row>
    <row r="582" spans="1:16" ht="15" customHeight="1" x14ac:dyDescent="0.25">
      <c r="A582" s="55"/>
      <c r="B582" s="366"/>
      <c r="C582" s="57" t="s">
        <v>220</v>
      </c>
      <c r="D582" s="58" t="s">
        <v>218</v>
      </c>
      <c r="E582" s="57" t="s">
        <v>22</v>
      </c>
      <c r="F582" s="59" t="s">
        <v>16</v>
      </c>
      <c r="G582" s="61">
        <v>3.6</v>
      </c>
      <c r="H582" s="61"/>
      <c r="I582" s="54"/>
      <c r="J582" s="108" t="s">
        <v>119</v>
      </c>
      <c r="K582" s="12">
        <v>11</v>
      </c>
      <c r="L582" s="184"/>
      <c r="M582" s="35"/>
      <c r="N582" s="168">
        <v>0</v>
      </c>
      <c r="O582" s="158">
        <f t="shared" si="57"/>
        <v>0</v>
      </c>
      <c r="P582" s="34"/>
    </row>
    <row r="583" spans="1:16" s="2" customFormat="1" ht="26.25" customHeight="1" x14ac:dyDescent="0.2">
      <c r="B583" s="302" t="s">
        <v>250</v>
      </c>
      <c r="C583" s="303"/>
      <c r="D583" s="303"/>
      <c r="E583" s="303"/>
      <c r="F583" s="303"/>
      <c r="G583" s="303"/>
      <c r="H583" s="303"/>
      <c r="I583" s="303"/>
      <c r="J583" s="303"/>
      <c r="K583" s="304"/>
      <c r="L583" s="31">
        <f>SUM(L574:L582)</f>
        <v>0</v>
      </c>
      <c r="M583" s="31">
        <f t="shared" ref="M583:N583" si="58">SUM(M574:M582)</f>
        <v>0</v>
      </c>
      <c r="N583" s="31">
        <f t="shared" si="58"/>
        <v>0</v>
      </c>
      <c r="O583" s="32">
        <f>SUM(O574:O582)</f>
        <v>0</v>
      </c>
      <c r="P583" s="7"/>
    </row>
    <row r="584" spans="1:16" s="116" customFormat="1" ht="30" customHeight="1" x14ac:dyDescent="0.2">
      <c r="B584" s="247" t="s">
        <v>0</v>
      </c>
      <c r="C584" s="247" t="s">
        <v>1</v>
      </c>
      <c r="D584" s="247" t="s">
        <v>2</v>
      </c>
      <c r="E584" s="247" t="s">
        <v>3</v>
      </c>
      <c r="F584" s="247" t="s">
        <v>4</v>
      </c>
      <c r="G584" s="247" t="s">
        <v>227</v>
      </c>
      <c r="H584" s="247" t="s">
        <v>228</v>
      </c>
      <c r="I584" s="247" t="s">
        <v>120</v>
      </c>
      <c r="J584" s="249" t="s">
        <v>114</v>
      </c>
      <c r="K584" s="247" t="s">
        <v>72</v>
      </c>
      <c r="L584" s="216" t="s">
        <v>367</v>
      </c>
      <c r="M584" s="159" t="s">
        <v>5</v>
      </c>
      <c r="N584" s="216" t="s">
        <v>368</v>
      </c>
      <c r="O584" s="247" t="s">
        <v>121</v>
      </c>
      <c r="P584" s="247" t="s">
        <v>155</v>
      </c>
    </row>
    <row r="585" spans="1:16" s="116" customFormat="1" ht="30" customHeight="1" x14ac:dyDescent="0.2">
      <c r="B585" s="264"/>
      <c r="C585" s="248"/>
      <c r="D585" s="248"/>
      <c r="E585" s="248"/>
      <c r="F585" s="248"/>
      <c r="G585" s="248"/>
      <c r="H585" s="248"/>
      <c r="I585" s="248"/>
      <c r="J585" s="250"/>
      <c r="K585" s="248"/>
      <c r="L585" s="217"/>
      <c r="M585" s="6" t="s">
        <v>73</v>
      </c>
      <c r="N585" s="217"/>
      <c r="O585" s="248"/>
      <c r="P585" s="248"/>
    </row>
    <row r="586" spans="1:16" s="117" customFormat="1" ht="39.75" customHeight="1" x14ac:dyDescent="0.3">
      <c r="A586" s="194"/>
      <c r="B586" s="251" t="s">
        <v>263</v>
      </c>
      <c r="C586" s="252"/>
      <c r="D586" s="252"/>
      <c r="E586" s="252"/>
      <c r="F586" s="252"/>
      <c r="G586" s="252"/>
      <c r="H586" s="252"/>
      <c r="I586" s="252"/>
      <c r="J586" s="252"/>
      <c r="K586" s="252"/>
      <c r="L586" s="252"/>
      <c r="M586" s="252"/>
      <c r="N586" s="252"/>
      <c r="O586" s="253"/>
      <c r="P586" s="118"/>
    </row>
    <row r="587" spans="1:16" s="116" customFormat="1" ht="15" customHeight="1" x14ac:dyDescent="0.2">
      <c r="B587" s="242" t="s">
        <v>264</v>
      </c>
      <c r="C587" s="119">
        <v>101</v>
      </c>
      <c r="D587" s="120" t="s">
        <v>265</v>
      </c>
      <c r="E587" s="119" t="s">
        <v>22</v>
      </c>
      <c r="F587" s="119" t="s">
        <v>16</v>
      </c>
      <c r="G587" s="121">
        <v>40.799999999999997</v>
      </c>
      <c r="H587" s="121" t="s">
        <v>118</v>
      </c>
      <c r="I587" s="121">
        <v>1</v>
      </c>
      <c r="J587" s="121" t="s">
        <v>119</v>
      </c>
      <c r="K587" s="122">
        <v>2</v>
      </c>
      <c r="L587" s="183"/>
      <c r="M587" s="123"/>
      <c r="N587" s="172">
        <v>0</v>
      </c>
      <c r="O587" s="115">
        <f>IF(J587="ano",L587*9+N587*3,L587*12)</f>
        <v>0</v>
      </c>
      <c r="P587" s="124"/>
    </row>
    <row r="588" spans="1:16" s="116" customFormat="1" ht="15" customHeight="1" x14ac:dyDescent="0.2">
      <c r="B588" s="254"/>
      <c r="C588" s="119">
        <v>120</v>
      </c>
      <c r="D588" s="120" t="s">
        <v>265</v>
      </c>
      <c r="E588" s="119" t="s">
        <v>266</v>
      </c>
      <c r="F588" s="119" t="s">
        <v>9</v>
      </c>
      <c r="G588" s="121">
        <v>79.7</v>
      </c>
      <c r="H588" s="121" t="s">
        <v>118</v>
      </c>
      <c r="I588" s="121">
        <v>1</v>
      </c>
      <c r="J588" s="165" t="s">
        <v>74</v>
      </c>
      <c r="K588" s="122">
        <v>4</v>
      </c>
      <c r="L588" s="183"/>
      <c r="M588" s="123"/>
      <c r="N588" s="187"/>
      <c r="O588" s="158">
        <f>IF(J588="ano",L588*10+N588*2,L588*12)</f>
        <v>0</v>
      </c>
      <c r="P588" s="191" t="s">
        <v>374</v>
      </c>
    </row>
    <row r="589" spans="1:16" s="116" customFormat="1" ht="15" customHeight="1" x14ac:dyDescent="0.2">
      <c r="B589" s="254"/>
      <c r="C589" s="119" t="s">
        <v>267</v>
      </c>
      <c r="D589" s="120" t="s">
        <v>265</v>
      </c>
      <c r="E589" s="119" t="s">
        <v>53</v>
      </c>
      <c r="F589" s="119" t="s">
        <v>9</v>
      </c>
      <c r="G589" s="121">
        <v>13.9</v>
      </c>
      <c r="H589" s="121"/>
      <c r="I589" s="121">
        <v>1</v>
      </c>
      <c r="J589" s="165" t="s">
        <v>119</v>
      </c>
      <c r="K589" s="122">
        <v>9</v>
      </c>
      <c r="L589" s="183"/>
      <c r="M589" s="123"/>
      <c r="N589" s="172">
        <v>0</v>
      </c>
      <c r="O589" s="158">
        <f t="shared" ref="O589:O594" si="59">IF(J589="ano",L589*9+N589*3,L589*12)</f>
        <v>0</v>
      </c>
      <c r="P589" s="124"/>
    </row>
    <row r="590" spans="1:16" s="116" customFormat="1" ht="15" customHeight="1" x14ac:dyDescent="0.2">
      <c r="B590" s="254"/>
      <c r="C590" s="150">
        <v>117</v>
      </c>
      <c r="D590" s="120" t="s">
        <v>265</v>
      </c>
      <c r="E590" s="150" t="s">
        <v>53</v>
      </c>
      <c r="F590" s="150" t="s">
        <v>9</v>
      </c>
      <c r="G590" s="148">
        <v>13.4</v>
      </c>
      <c r="H590" s="148" t="s">
        <v>118</v>
      </c>
      <c r="I590" s="148">
        <v>1</v>
      </c>
      <c r="J590" s="165" t="s">
        <v>119</v>
      </c>
      <c r="K590" s="149">
        <v>9</v>
      </c>
      <c r="L590" s="183"/>
      <c r="M590" s="123"/>
      <c r="N590" s="172">
        <v>0</v>
      </c>
      <c r="O590" s="158">
        <f t="shared" si="59"/>
        <v>0</v>
      </c>
      <c r="P590" s="124"/>
    </row>
    <row r="591" spans="1:16" s="116" customFormat="1" ht="15" customHeight="1" x14ac:dyDescent="0.2">
      <c r="B591" s="254"/>
      <c r="C591" s="153">
        <v>102</v>
      </c>
      <c r="D591" s="154"/>
      <c r="E591" s="153" t="s">
        <v>22</v>
      </c>
      <c r="F591" s="153" t="s">
        <v>16</v>
      </c>
      <c r="G591" s="155">
        <v>12.1</v>
      </c>
      <c r="H591" s="155"/>
      <c r="I591" s="155">
        <v>1</v>
      </c>
      <c r="J591" s="155" t="s">
        <v>119</v>
      </c>
      <c r="K591" s="156">
        <v>2</v>
      </c>
      <c r="L591" s="185"/>
      <c r="M591" s="123"/>
      <c r="N591" s="172">
        <v>0</v>
      </c>
      <c r="O591" s="158">
        <f t="shared" si="59"/>
        <v>0</v>
      </c>
      <c r="P591" s="124"/>
    </row>
    <row r="592" spans="1:16" s="116" customFormat="1" ht="15" customHeight="1" x14ac:dyDescent="0.2">
      <c r="B592" s="254"/>
      <c r="C592" s="153"/>
      <c r="D592" s="154"/>
      <c r="E592" s="164" t="s">
        <v>13</v>
      </c>
      <c r="F592" s="164" t="s">
        <v>24</v>
      </c>
      <c r="G592" s="155">
        <v>13.06</v>
      </c>
      <c r="H592" s="155"/>
      <c r="I592" s="155">
        <v>1</v>
      </c>
      <c r="J592" s="155" t="s">
        <v>119</v>
      </c>
      <c r="K592" s="156">
        <v>6</v>
      </c>
      <c r="L592" s="185"/>
      <c r="M592" s="123"/>
      <c r="N592" s="172"/>
      <c r="O592" s="163">
        <f t="shared" si="59"/>
        <v>0</v>
      </c>
      <c r="P592" s="124"/>
    </row>
    <row r="593" spans="2:16" s="116" customFormat="1" ht="15" customHeight="1" x14ac:dyDescent="0.2">
      <c r="B593" s="254"/>
      <c r="C593" s="153">
        <v>103</v>
      </c>
      <c r="D593" s="154"/>
      <c r="E593" s="193" t="s">
        <v>22</v>
      </c>
      <c r="F593" s="153" t="s">
        <v>16</v>
      </c>
      <c r="G593" s="155">
        <v>12.5</v>
      </c>
      <c r="H593" s="155"/>
      <c r="I593" s="155">
        <v>1</v>
      </c>
      <c r="J593" s="155" t="s">
        <v>119</v>
      </c>
      <c r="K593" s="156">
        <v>2</v>
      </c>
      <c r="L593" s="185"/>
      <c r="M593" s="123"/>
      <c r="N593" s="172">
        <v>0</v>
      </c>
      <c r="O593" s="158">
        <f t="shared" si="59"/>
        <v>0</v>
      </c>
      <c r="P593" s="192"/>
    </row>
    <row r="594" spans="2:16" s="116" customFormat="1" ht="15" customHeight="1" x14ac:dyDescent="0.2">
      <c r="B594" s="254"/>
      <c r="C594" s="416">
        <v>1</v>
      </c>
      <c r="D594" s="416" t="s">
        <v>19</v>
      </c>
      <c r="E594" s="151" t="s">
        <v>361</v>
      </c>
      <c r="F594" s="416" t="s">
        <v>16</v>
      </c>
      <c r="G594" s="419">
        <v>14.5</v>
      </c>
      <c r="H594" s="419">
        <v>60</v>
      </c>
      <c r="I594" s="419">
        <v>2</v>
      </c>
      <c r="J594" s="419" t="s">
        <v>119</v>
      </c>
      <c r="K594" s="422">
        <v>1</v>
      </c>
      <c r="L594" s="406"/>
      <c r="M594" s="152"/>
      <c r="N594" s="209">
        <v>0</v>
      </c>
      <c r="O594" s="206">
        <f t="shared" si="59"/>
        <v>0</v>
      </c>
      <c r="P594" s="124"/>
    </row>
    <row r="595" spans="2:16" s="116" customFormat="1" ht="15" customHeight="1" x14ac:dyDescent="0.2">
      <c r="B595" s="254"/>
      <c r="C595" s="417"/>
      <c r="D595" s="417"/>
      <c r="E595" s="151" t="s">
        <v>279</v>
      </c>
      <c r="F595" s="417"/>
      <c r="G595" s="420"/>
      <c r="H595" s="420"/>
      <c r="I595" s="420"/>
      <c r="J595" s="420"/>
      <c r="K595" s="423"/>
      <c r="L595" s="407"/>
      <c r="M595" s="152"/>
      <c r="N595" s="235"/>
      <c r="O595" s="207"/>
      <c r="P595" s="124"/>
    </row>
    <row r="596" spans="2:16" s="116" customFormat="1" ht="15" customHeight="1" x14ac:dyDescent="0.2">
      <c r="B596" s="254"/>
      <c r="C596" s="417"/>
      <c r="D596" s="417"/>
      <c r="E596" s="151" t="s">
        <v>84</v>
      </c>
      <c r="F596" s="417"/>
      <c r="G596" s="420"/>
      <c r="H596" s="420"/>
      <c r="I596" s="420"/>
      <c r="J596" s="420"/>
      <c r="K596" s="423"/>
      <c r="L596" s="407"/>
      <c r="M596" s="152"/>
      <c r="N596" s="235"/>
      <c r="O596" s="207"/>
      <c r="P596" s="124"/>
    </row>
    <row r="597" spans="2:16" s="116" customFormat="1" ht="15" customHeight="1" x14ac:dyDescent="0.2">
      <c r="B597" s="254"/>
      <c r="C597" s="417"/>
      <c r="D597" s="417"/>
      <c r="E597" s="151" t="s">
        <v>125</v>
      </c>
      <c r="F597" s="417"/>
      <c r="G597" s="420"/>
      <c r="H597" s="420"/>
      <c r="I597" s="420"/>
      <c r="J597" s="420"/>
      <c r="K597" s="423"/>
      <c r="L597" s="407"/>
      <c r="M597" s="152"/>
      <c r="N597" s="235"/>
      <c r="O597" s="207"/>
      <c r="P597" s="124"/>
    </row>
    <row r="598" spans="2:16" s="116" customFormat="1" ht="15" customHeight="1" x14ac:dyDescent="0.2">
      <c r="B598" s="409"/>
      <c r="C598" s="418"/>
      <c r="D598" s="418"/>
      <c r="E598" s="151" t="s">
        <v>111</v>
      </c>
      <c r="F598" s="418"/>
      <c r="G598" s="421"/>
      <c r="H598" s="421"/>
      <c r="I598" s="421"/>
      <c r="J598" s="421"/>
      <c r="K598" s="424"/>
      <c r="L598" s="408"/>
      <c r="M598" s="152"/>
      <c r="N598" s="236"/>
      <c r="O598" s="208"/>
      <c r="P598" s="124"/>
    </row>
    <row r="599" spans="2:16" s="125" customFormat="1" ht="26.25" customHeight="1" x14ac:dyDescent="0.2">
      <c r="B599" s="244" t="s">
        <v>268</v>
      </c>
      <c r="C599" s="245"/>
      <c r="D599" s="245"/>
      <c r="E599" s="245"/>
      <c r="F599" s="245"/>
      <c r="G599" s="245"/>
      <c r="H599" s="245"/>
      <c r="I599" s="245"/>
      <c r="J599" s="245"/>
      <c r="K599" s="246"/>
      <c r="L599" s="126">
        <f>SUM(L587:L598)</f>
        <v>0</v>
      </c>
      <c r="M599" s="126">
        <f t="shared" ref="M599:N599" si="60">SUM(M587:M598)</f>
        <v>0</v>
      </c>
      <c r="N599" s="126">
        <f t="shared" si="60"/>
        <v>0</v>
      </c>
      <c r="O599" s="32">
        <f>SUM(O587:O598)</f>
        <v>0</v>
      </c>
      <c r="P599" s="127"/>
    </row>
    <row r="600" spans="2:16" s="116" customFormat="1" ht="30" customHeight="1" x14ac:dyDescent="0.2">
      <c r="B600" s="247" t="s">
        <v>0</v>
      </c>
      <c r="C600" s="247" t="s">
        <v>1</v>
      </c>
      <c r="D600" s="247" t="s">
        <v>2</v>
      </c>
      <c r="E600" s="247" t="s">
        <v>3</v>
      </c>
      <c r="F600" s="247" t="s">
        <v>4</v>
      </c>
      <c r="G600" s="247" t="s">
        <v>227</v>
      </c>
      <c r="H600" s="247" t="s">
        <v>228</v>
      </c>
      <c r="I600" s="247" t="s">
        <v>120</v>
      </c>
      <c r="J600" s="249" t="s">
        <v>114</v>
      </c>
      <c r="K600" s="247" t="s">
        <v>72</v>
      </c>
      <c r="L600" s="216" t="s">
        <v>367</v>
      </c>
      <c r="M600" s="159" t="s">
        <v>5</v>
      </c>
      <c r="N600" s="216" t="s">
        <v>368</v>
      </c>
      <c r="O600" s="247" t="s">
        <v>121</v>
      </c>
      <c r="P600" s="247" t="s">
        <v>155</v>
      </c>
    </row>
    <row r="601" spans="2:16" s="116" customFormat="1" ht="30" customHeight="1" x14ac:dyDescent="0.2">
      <c r="B601" s="264"/>
      <c r="C601" s="248"/>
      <c r="D601" s="248"/>
      <c r="E601" s="248"/>
      <c r="F601" s="248"/>
      <c r="G601" s="248"/>
      <c r="H601" s="248"/>
      <c r="I601" s="248"/>
      <c r="J601" s="250"/>
      <c r="K601" s="248"/>
      <c r="L601" s="217"/>
      <c r="M601" s="6" t="s">
        <v>73</v>
      </c>
      <c r="N601" s="217"/>
      <c r="O601" s="248"/>
      <c r="P601" s="248"/>
    </row>
    <row r="602" spans="2:16" s="117" customFormat="1" ht="39.75" customHeight="1" x14ac:dyDescent="0.3">
      <c r="B602" s="251" t="s">
        <v>263</v>
      </c>
      <c r="C602" s="252"/>
      <c r="D602" s="252"/>
      <c r="E602" s="252"/>
      <c r="F602" s="252"/>
      <c r="G602" s="252"/>
      <c r="H602" s="252"/>
      <c r="I602" s="252"/>
      <c r="J602" s="252"/>
      <c r="K602" s="252"/>
      <c r="L602" s="252"/>
      <c r="M602" s="252"/>
      <c r="N602" s="252"/>
      <c r="O602" s="253"/>
      <c r="P602" s="118"/>
    </row>
    <row r="603" spans="2:16" s="116" customFormat="1" ht="15" customHeight="1" x14ac:dyDescent="0.2">
      <c r="B603" s="242" t="s">
        <v>269</v>
      </c>
      <c r="C603" s="119">
        <v>201</v>
      </c>
      <c r="D603" s="120" t="s">
        <v>270</v>
      </c>
      <c r="E603" s="119" t="s">
        <v>49</v>
      </c>
      <c r="F603" s="119" t="s">
        <v>9</v>
      </c>
      <c r="G603" s="121">
        <v>39.5</v>
      </c>
      <c r="H603" s="119" t="s">
        <v>118</v>
      </c>
      <c r="I603" s="121">
        <v>1</v>
      </c>
      <c r="J603" s="121" t="s">
        <v>119</v>
      </c>
      <c r="K603" s="122">
        <v>2</v>
      </c>
      <c r="L603" s="183"/>
      <c r="M603" s="123"/>
      <c r="N603" s="172">
        <v>0</v>
      </c>
      <c r="O603" s="115">
        <f>IF(J603="ano",L603*9+N603*3,L603*12)</f>
        <v>0</v>
      </c>
      <c r="P603" s="124"/>
    </row>
    <row r="604" spans="2:16" s="116" customFormat="1" ht="15" customHeight="1" x14ac:dyDescent="0.2">
      <c r="B604" s="254"/>
      <c r="C604" s="119" t="s">
        <v>271</v>
      </c>
      <c r="D604" s="120" t="s">
        <v>270</v>
      </c>
      <c r="E604" s="119" t="s">
        <v>22</v>
      </c>
      <c r="F604" s="119" t="s">
        <v>9</v>
      </c>
      <c r="G604" s="121">
        <v>25</v>
      </c>
      <c r="H604" s="119"/>
      <c r="I604" s="121">
        <v>1</v>
      </c>
      <c r="J604" s="121" t="s">
        <v>119</v>
      </c>
      <c r="K604" s="122">
        <v>2</v>
      </c>
      <c r="L604" s="183"/>
      <c r="M604" s="123"/>
      <c r="N604" s="172">
        <v>0</v>
      </c>
      <c r="O604" s="158">
        <f t="shared" ref="O604:O621" si="61">IF(J604="ano",L604*9+N604*3,L604*12)</f>
        <v>0</v>
      </c>
      <c r="P604" s="124"/>
    </row>
    <row r="605" spans="2:16" s="116" customFormat="1" ht="15" customHeight="1" x14ac:dyDescent="0.2">
      <c r="B605" s="243"/>
      <c r="C605" s="119" t="s">
        <v>272</v>
      </c>
      <c r="D605" s="120" t="s">
        <v>273</v>
      </c>
      <c r="E605" s="119" t="s">
        <v>274</v>
      </c>
      <c r="F605" s="119" t="s">
        <v>24</v>
      </c>
      <c r="G605" s="121">
        <v>30.2</v>
      </c>
      <c r="H605" s="119" t="s">
        <v>118</v>
      </c>
      <c r="I605" s="121">
        <v>1</v>
      </c>
      <c r="J605" s="165" t="s">
        <v>74</v>
      </c>
      <c r="K605" s="122">
        <v>3</v>
      </c>
      <c r="L605" s="183"/>
      <c r="M605" s="123"/>
      <c r="N605" s="187"/>
      <c r="O605" s="158">
        <f>IF(J605="ano",L605*10+N605*2,L605*12)</f>
        <v>0</v>
      </c>
      <c r="P605" s="191" t="s">
        <v>374</v>
      </c>
    </row>
    <row r="606" spans="2:16" s="116" customFormat="1" ht="15" customHeight="1" x14ac:dyDescent="0.2">
      <c r="B606" s="243"/>
      <c r="C606" s="119">
        <v>202</v>
      </c>
      <c r="D606" s="120" t="s">
        <v>270</v>
      </c>
      <c r="E606" s="119" t="s">
        <v>13</v>
      </c>
      <c r="F606" s="119" t="s">
        <v>24</v>
      </c>
      <c r="G606" s="121">
        <v>18</v>
      </c>
      <c r="H606" s="119" t="s">
        <v>118</v>
      </c>
      <c r="I606" s="121">
        <v>1</v>
      </c>
      <c r="J606" s="121" t="s">
        <v>119</v>
      </c>
      <c r="K606" s="122">
        <v>6</v>
      </c>
      <c r="L606" s="183"/>
      <c r="M606" s="123"/>
      <c r="N606" s="172">
        <v>0</v>
      </c>
      <c r="O606" s="158">
        <f t="shared" si="61"/>
        <v>0</v>
      </c>
      <c r="P606" s="124"/>
    </row>
    <row r="607" spans="2:16" s="116" customFormat="1" ht="15" customHeight="1" x14ac:dyDescent="0.2">
      <c r="B607" s="243"/>
      <c r="C607" s="119" t="s">
        <v>275</v>
      </c>
      <c r="D607" s="120" t="s">
        <v>273</v>
      </c>
      <c r="E607" s="119" t="s">
        <v>274</v>
      </c>
      <c r="F607" s="119" t="s">
        <v>24</v>
      </c>
      <c r="G607" s="121">
        <v>28.5</v>
      </c>
      <c r="H607" s="119" t="s">
        <v>118</v>
      </c>
      <c r="I607" s="121">
        <v>1</v>
      </c>
      <c r="J607" s="121" t="s">
        <v>74</v>
      </c>
      <c r="K607" s="122">
        <v>3</v>
      </c>
      <c r="L607" s="183"/>
      <c r="M607" s="123"/>
      <c r="N607" s="187"/>
      <c r="O607" s="158">
        <f>IF(J607="ano",L607*10+N607*2,L607*12)</f>
        <v>0</v>
      </c>
      <c r="P607" s="191" t="s">
        <v>374</v>
      </c>
    </row>
    <row r="608" spans="2:16" s="116" customFormat="1" ht="15" customHeight="1" x14ac:dyDescent="0.2">
      <c r="B608" s="243"/>
      <c r="C608" s="119">
        <v>203</v>
      </c>
      <c r="D608" s="120" t="s">
        <v>273</v>
      </c>
      <c r="E608" s="256" t="s">
        <v>13</v>
      </c>
      <c r="F608" s="119" t="s">
        <v>24</v>
      </c>
      <c r="G608" s="121">
        <v>17.100000000000001</v>
      </c>
      <c r="H608" s="119" t="s">
        <v>118</v>
      </c>
      <c r="I608" s="121">
        <v>1</v>
      </c>
      <c r="J608" s="165" t="s">
        <v>119</v>
      </c>
      <c r="K608" s="278">
        <v>6</v>
      </c>
      <c r="L608" s="183"/>
      <c r="M608" s="123"/>
      <c r="N608" s="172">
        <v>0</v>
      </c>
      <c r="O608" s="158">
        <f t="shared" si="61"/>
        <v>0</v>
      </c>
      <c r="P608" s="124"/>
    </row>
    <row r="609" spans="2:16" s="116" customFormat="1" ht="15" customHeight="1" x14ac:dyDescent="0.2">
      <c r="B609" s="243"/>
      <c r="C609" s="119">
        <v>204</v>
      </c>
      <c r="D609" s="120" t="s">
        <v>273</v>
      </c>
      <c r="E609" s="257" t="s">
        <v>13</v>
      </c>
      <c r="F609" s="119" t="s">
        <v>24</v>
      </c>
      <c r="G609" s="121">
        <v>16.8</v>
      </c>
      <c r="H609" s="119" t="s">
        <v>118</v>
      </c>
      <c r="I609" s="121">
        <v>1</v>
      </c>
      <c r="J609" s="165" t="s">
        <v>119</v>
      </c>
      <c r="K609" s="279"/>
      <c r="L609" s="183"/>
      <c r="M609" s="123"/>
      <c r="N609" s="172">
        <v>0</v>
      </c>
      <c r="O609" s="158">
        <f t="shared" si="61"/>
        <v>0</v>
      </c>
      <c r="P609" s="124"/>
    </row>
    <row r="610" spans="2:16" s="116" customFormat="1" ht="15" customHeight="1" x14ac:dyDescent="0.2">
      <c r="B610" s="243"/>
      <c r="C610" s="119">
        <v>205</v>
      </c>
      <c r="D610" s="120" t="s">
        <v>273</v>
      </c>
      <c r="E610" s="257" t="s">
        <v>13</v>
      </c>
      <c r="F610" s="119" t="s">
        <v>24</v>
      </c>
      <c r="G610" s="121">
        <v>16.8</v>
      </c>
      <c r="H610" s="119" t="s">
        <v>118</v>
      </c>
      <c r="I610" s="121">
        <v>1</v>
      </c>
      <c r="J610" s="165" t="s">
        <v>119</v>
      </c>
      <c r="K610" s="279"/>
      <c r="L610" s="183"/>
      <c r="M610" s="123"/>
      <c r="N610" s="172">
        <v>0</v>
      </c>
      <c r="O610" s="158">
        <f t="shared" si="61"/>
        <v>0</v>
      </c>
      <c r="P610" s="124"/>
    </row>
    <row r="611" spans="2:16" s="116" customFormat="1" ht="15" customHeight="1" x14ac:dyDescent="0.2">
      <c r="B611" s="243"/>
      <c r="C611" s="119">
        <v>206</v>
      </c>
      <c r="D611" s="120" t="s">
        <v>273</v>
      </c>
      <c r="E611" s="257" t="s">
        <v>13</v>
      </c>
      <c r="F611" s="119" t="s">
        <v>24</v>
      </c>
      <c r="G611" s="121">
        <v>16.8</v>
      </c>
      <c r="H611" s="119" t="s">
        <v>118</v>
      </c>
      <c r="I611" s="121">
        <v>1</v>
      </c>
      <c r="J611" s="165" t="s">
        <v>119</v>
      </c>
      <c r="K611" s="279"/>
      <c r="L611" s="183"/>
      <c r="M611" s="123"/>
      <c r="N611" s="172">
        <v>0</v>
      </c>
      <c r="O611" s="158">
        <f t="shared" si="61"/>
        <v>0</v>
      </c>
      <c r="P611" s="124"/>
    </row>
    <row r="612" spans="2:16" s="116" customFormat="1" ht="15" customHeight="1" x14ac:dyDescent="0.2">
      <c r="B612" s="243"/>
      <c r="C612" s="119">
        <v>207</v>
      </c>
      <c r="D612" s="120" t="s">
        <v>265</v>
      </c>
      <c r="E612" s="257" t="s">
        <v>13</v>
      </c>
      <c r="F612" s="119" t="s">
        <v>24</v>
      </c>
      <c r="G612" s="121">
        <v>16.8</v>
      </c>
      <c r="H612" s="119" t="s">
        <v>118</v>
      </c>
      <c r="I612" s="121">
        <v>1</v>
      </c>
      <c r="J612" s="165" t="s">
        <v>119</v>
      </c>
      <c r="K612" s="279"/>
      <c r="L612" s="183"/>
      <c r="M612" s="123"/>
      <c r="N612" s="172">
        <v>0</v>
      </c>
      <c r="O612" s="158">
        <f t="shared" si="61"/>
        <v>0</v>
      </c>
      <c r="P612" s="124"/>
    </row>
    <row r="613" spans="2:16" s="116" customFormat="1" ht="15" customHeight="1" x14ac:dyDescent="0.2">
      <c r="B613" s="243"/>
      <c r="C613" s="119">
        <v>208</v>
      </c>
      <c r="D613" s="120" t="s">
        <v>265</v>
      </c>
      <c r="E613" s="257" t="s">
        <v>13</v>
      </c>
      <c r="F613" s="119" t="s">
        <v>24</v>
      </c>
      <c r="G613" s="121">
        <v>16.8</v>
      </c>
      <c r="H613" s="119" t="s">
        <v>118</v>
      </c>
      <c r="I613" s="121">
        <v>1</v>
      </c>
      <c r="J613" s="165" t="s">
        <v>119</v>
      </c>
      <c r="K613" s="279"/>
      <c r="L613" s="183"/>
      <c r="M613" s="123"/>
      <c r="N613" s="172">
        <v>0</v>
      </c>
      <c r="O613" s="158">
        <f t="shared" si="61"/>
        <v>0</v>
      </c>
      <c r="P613" s="124"/>
    </row>
    <row r="614" spans="2:16" s="116" customFormat="1" ht="15" customHeight="1" x14ac:dyDescent="0.2">
      <c r="B614" s="243"/>
      <c r="C614" s="119">
        <v>215</v>
      </c>
      <c r="D614" s="120" t="s">
        <v>265</v>
      </c>
      <c r="E614" s="257" t="s">
        <v>13</v>
      </c>
      <c r="F614" s="119" t="s">
        <v>24</v>
      </c>
      <c r="G614" s="121">
        <v>13.2</v>
      </c>
      <c r="H614" s="119" t="s">
        <v>118</v>
      </c>
      <c r="I614" s="121">
        <v>1</v>
      </c>
      <c r="J614" s="165" t="s">
        <v>119</v>
      </c>
      <c r="K614" s="279"/>
      <c r="L614" s="183"/>
      <c r="M614" s="123"/>
      <c r="N614" s="172">
        <v>0</v>
      </c>
      <c r="O614" s="158">
        <f t="shared" si="61"/>
        <v>0</v>
      </c>
      <c r="P614" s="124"/>
    </row>
    <row r="615" spans="2:16" s="116" customFormat="1" ht="15" customHeight="1" x14ac:dyDescent="0.2">
      <c r="B615" s="243"/>
      <c r="C615" s="119">
        <v>214</v>
      </c>
      <c r="D615" s="120" t="s">
        <v>265</v>
      </c>
      <c r="E615" s="257" t="s">
        <v>13</v>
      </c>
      <c r="F615" s="119" t="s">
        <v>24</v>
      </c>
      <c r="G615" s="121">
        <v>13.7</v>
      </c>
      <c r="H615" s="119" t="s">
        <v>118</v>
      </c>
      <c r="I615" s="121">
        <v>1</v>
      </c>
      <c r="J615" s="165" t="s">
        <v>119</v>
      </c>
      <c r="K615" s="279"/>
      <c r="L615" s="183"/>
      <c r="M615" s="123"/>
      <c r="N615" s="172">
        <v>0</v>
      </c>
      <c r="O615" s="158">
        <f t="shared" si="61"/>
        <v>0</v>
      </c>
      <c r="P615" s="124"/>
    </row>
    <row r="616" spans="2:16" s="116" customFormat="1" ht="15" customHeight="1" x14ac:dyDescent="0.2">
      <c r="B616" s="243"/>
      <c r="C616" s="119">
        <v>213</v>
      </c>
      <c r="D616" s="120" t="s">
        <v>265</v>
      </c>
      <c r="E616" s="119" t="s">
        <v>23</v>
      </c>
      <c r="F616" s="119" t="s">
        <v>9</v>
      </c>
      <c r="G616" s="121">
        <v>13.7</v>
      </c>
      <c r="H616" s="119" t="s">
        <v>118</v>
      </c>
      <c r="I616" s="121">
        <v>1</v>
      </c>
      <c r="J616" s="165" t="s">
        <v>119</v>
      </c>
      <c r="K616" s="122">
        <v>10</v>
      </c>
      <c r="L616" s="183"/>
      <c r="M616" s="123"/>
      <c r="N616" s="172">
        <v>0</v>
      </c>
      <c r="O616" s="158">
        <f t="shared" si="61"/>
        <v>0</v>
      </c>
      <c r="P616" s="124"/>
    </row>
    <row r="617" spans="2:16" s="116" customFormat="1" ht="15" customHeight="1" x14ac:dyDescent="0.2">
      <c r="B617" s="243"/>
      <c r="C617" s="119">
        <v>219</v>
      </c>
      <c r="D617" s="120" t="s">
        <v>265</v>
      </c>
      <c r="E617" s="119" t="s">
        <v>53</v>
      </c>
      <c r="F617" s="119" t="s">
        <v>9</v>
      </c>
      <c r="G617" s="121">
        <v>14</v>
      </c>
      <c r="H617" s="119" t="s">
        <v>118</v>
      </c>
      <c r="I617" s="121">
        <v>1</v>
      </c>
      <c r="J617" s="165" t="s">
        <v>119</v>
      </c>
      <c r="K617" s="122">
        <v>9</v>
      </c>
      <c r="L617" s="183"/>
      <c r="M617" s="123"/>
      <c r="N617" s="172">
        <v>0</v>
      </c>
      <c r="O617" s="158">
        <f t="shared" si="61"/>
        <v>0</v>
      </c>
      <c r="P617" s="124"/>
    </row>
    <row r="618" spans="2:16" s="116" customFormat="1" ht="15" customHeight="1" x14ac:dyDescent="0.2">
      <c r="B618" s="243"/>
      <c r="C618" s="119">
        <v>210</v>
      </c>
      <c r="D618" s="120" t="s">
        <v>265</v>
      </c>
      <c r="E618" s="119" t="s">
        <v>13</v>
      </c>
      <c r="F618" s="119" t="s">
        <v>24</v>
      </c>
      <c r="G618" s="121">
        <v>10.3</v>
      </c>
      <c r="H618" s="119" t="s">
        <v>118</v>
      </c>
      <c r="I618" s="121">
        <v>1</v>
      </c>
      <c r="J618" s="165" t="s">
        <v>119</v>
      </c>
      <c r="K618" s="122">
        <v>6</v>
      </c>
      <c r="L618" s="183"/>
      <c r="M618" s="123"/>
      <c r="N618" s="172">
        <v>0</v>
      </c>
      <c r="O618" s="158">
        <f t="shared" si="61"/>
        <v>0</v>
      </c>
      <c r="P618" s="124"/>
    </row>
    <row r="619" spans="2:16" s="116" customFormat="1" ht="15" customHeight="1" x14ac:dyDescent="0.2">
      <c r="B619" s="243"/>
      <c r="C619" s="119">
        <v>211</v>
      </c>
      <c r="D619" s="120" t="s">
        <v>273</v>
      </c>
      <c r="E619" s="119" t="s">
        <v>274</v>
      </c>
      <c r="F619" s="119" t="s">
        <v>9</v>
      </c>
      <c r="G619" s="121">
        <v>31.4</v>
      </c>
      <c r="H619" s="119" t="s">
        <v>118</v>
      </c>
      <c r="I619" s="121">
        <v>1</v>
      </c>
      <c r="J619" s="165" t="s">
        <v>74</v>
      </c>
      <c r="K619" s="122">
        <v>3</v>
      </c>
      <c r="L619" s="183"/>
      <c r="M619" s="123"/>
      <c r="N619" s="187"/>
      <c r="O619" s="158">
        <f>IF(J619="ano",L619*10+N619*2,L619*12)</f>
        <v>0</v>
      </c>
      <c r="P619" s="191" t="s">
        <v>374</v>
      </c>
    </row>
    <row r="620" spans="2:16" s="116" customFormat="1" ht="15" customHeight="1" x14ac:dyDescent="0.2">
      <c r="B620" s="243"/>
      <c r="C620" s="119">
        <v>209</v>
      </c>
      <c r="D620" s="120" t="s">
        <v>265</v>
      </c>
      <c r="E620" s="119" t="s">
        <v>276</v>
      </c>
      <c r="F620" s="119" t="s">
        <v>16</v>
      </c>
      <c r="G620" s="121">
        <v>10.3</v>
      </c>
      <c r="H620" s="119" t="s">
        <v>118</v>
      </c>
      <c r="I620" s="121">
        <v>1</v>
      </c>
      <c r="J620" s="165" t="s">
        <v>119</v>
      </c>
      <c r="K620" s="122">
        <v>1</v>
      </c>
      <c r="L620" s="183"/>
      <c r="M620" s="123"/>
      <c r="N620" s="172">
        <v>0</v>
      </c>
      <c r="O620" s="158">
        <f t="shared" si="61"/>
        <v>0</v>
      </c>
      <c r="P620" s="124"/>
    </row>
    <row r="621" spans="2:16" s="116" customFormat="1" ht="15" customHeight="1" x14ac:dyDescent="0.2">
      <c r="B621" s="243"/>
      <c r="C621" s="119">
        <v>216</v>
      </c>
      <c r="D621" s="120" t="s">
        <v>277</v>
      </c>
      <c r="E621" s="119" t="s">
        <v>11</v>
      </c>
      <c r="F621" s="119" t="s">
        <v>9</v>
      </c>
      <c r="G621" s="121">
        <v>13.4</v>
      </c>
      <c r="H621" s="119" t="s">
        <v>118</v>
      </c>
      <c r="I621" s="121">
        <v>1</v>
      </c>
      <c r="J621" s="165" t="s">
        <v>119</v>
      </c>
      <c r="K621" s="122">
        <v>6</v>
      </c>
      <c r="L621" s="183"/>
      <c r="M621" s="123"/>
      <c r="N621" s="172">
        <v>0</v>
      </c>
      <c r="O621" s="158">
        <f t="shared" si="61"/>
        <v>0</v>
      </c>
      <c r="P621" s="124"/>
    </row>
    <row r="622" spans="2:16" s="116" customFormat="1" ht="15" customHeight="1" x14ac:dyDescent="0.2">
      <c r="B622" s="243"/>
      <c r="C622" s="265">
        <v>2</v>
      </c>
      <c r="D622" s="265" t="s">
        <v>19</v>
      </c>
      <c r="E622" s="128" t="s">
        <v>278</v>
      </c>
      <c r="F622" s="280" t="s">
        <v>16</v>
      </c>
      <c r="G622" s="256">
        <v>28.7</v>
      </c>
      <c r="H622" s="256">
        <v>84</v>
      </c>
      <c r="I622" s="256">
        <v>2</v>
      </c>
      <c r="J622" s="256" t="s">
        <v>119</v>
      </c>
      <c r="K622" s="278">
        <v>1</v>
      </c>
      <c r="L622" s="222"/>
      <c r="M622" s="123"/>
      <c r="N622" s="285">
        <v>0</v>
      </c>
      <c r="O622" s="283">
        <f>IF(J622="ano",L622*9+N622*3,L622*12)</f>
        <v>0</v>
      </c>
      <c r="P622" s="124"/>
    </row>
    <row r="623" spans="2:16" s="116" customFormat="1" ht="15" customHeight="1" x14ac:dyDescent="0.2">
      <c r="B623" s="243"/>
      <c r="C623" s="266"/>
      <c r="D623" s="266"/>
      <c r="E623" s="128" t="s">
        <v>279</v>
      </c>
      <c r="F623" s="281"/>
      <c r="G623" s="281"/>
      <c r="H623" s="281"/>
      <c r="I623" s="281"/>
      <c r="J623" s="281"/>
      <c r="K623" s="282"/>
      <c r="L623" s="223"/>
      <c r="M623" s="123"/>
      <c r="N623" s="286"/>
      <c r="O623" s="284">
        <f t="shared" ref="O623:O626" si="62">IF(J623="ano",L623*9+L623*3/2,L623*12)</f>
        <v>0</v>
      </c>
      <c r="P623" s="124"/>
    </row>
    <row r="624" spans="2:16" s="116" customFormat="1" ht="15" customHeight="1" x14ac:dyDescent="0.2">
      <c r="B624" s="243"/>
      <c r="C624" s="266"/>
      <c r="D624" s="266"/>
      <c r="E624" s="128" t="s">
        <v>280</v>
      </c>
      <c r="F624" s="281"/>
      <c r="G624" s="281"/>
      <c r="H624" s="281"/>
      <c r="I624" s="281"/>
      <c r="J624" s="281"/>
      <c r="K624" s="282"/>
      <c r="L624" s="223"/>
      <c r="M624" s="123"/>
      <c r="N624" s="286"/>
      <c r="O624" s="284">
        <f t="shared" si="62"/>
        <v>0</v>
      </c>
      <c r="P624" s="124"/>
    </row>
    <row r="625" spans="2:16" s="116" customFormat="1" ht="15" customHeight="1" x14ac:dyDescent="0.2">
      <c r="B625" s="243"/>
      <c r="C625" s="266"/>
      <c r="D625" s="266"/>
      <c r="E625" s="128" t="s">
        <v>281</v>
      </c>
      <c r="F625" s="281"/>
      <c r="G625" s="281"/>
      <c r="H625" s="281"/>
      <c r="I625" s="281"/>
      <c r="J625" s="281"/>
      <c r="K625" s="282"/>
      <c r="L625" s="223"/>
      <c r="M625" s="123"/>
      <c r="N625" s="286"/>
      <c r="O625" s="284">
        <f t="shared" si="62"/>
        <v>0</v>
      </c>
      <c r="P625" s="124"/>
    </row>
    <row r="626" spans="2:16" s="116" customFormat="1" ht="15" customHeight="1" x14ac:dyDescent="0.2">
      <c r="B626" s="255"/>
      <c r="C626" s="267"/>
      <c r="D626" s="267"/>
      <c r="E626" s="128" t="s">
        <v>282</v>
      </c>
      <c r="F626" s="281"/>
      <c r="G626" s="281"/>
      <c r="H626" s="281"/>
      <c r="I626" s="281"/>
      <c r="J626" s="281"/>
      <c r="K626" s="282"/>
      <c r="L626" s="223"/>
      <c r="M626" s="123"/>
      <c r="N626" s="286"/>
      <c r="O626" s="284">
        <f t="shared" si="62"/>
        <v>0</v>
      </c>
      <c r="P626" s="124"/>
    </row>
    <row r="627" spans="2:16" s="125" customFormat="1" ht="26.25" customHeight="1" x14ac:dyDescent="0.2">
      <c r="B627" s="244" t="s">
        <v>283</v>
      </c>
      <c r="C627" s="245"/>
      <c r="D627" s="245"/>
      <c r="E627" s="245"/>
      <c r="F627" s="245"/>
      <c r="G627" s="245"/>
      <c r="H627" s="245"/>
      <c r="I627" s="245"/>
      <c r="J627" s="245"/>
      <c r="K627" s="246"/>
      <c r="L627" s="126">
        <f>SUM(L603:L626)</f>
        <v>0</v>
      </c>
      <c r="M627" s="126">
        <f t="shared" ref="M627:N627" si="63">SUM(M603:M626)</f>
        <v>0</v>
      </c>
      <c r="N627" s="126">
        <f t="shared" si="63"/>
        <v>0</v>
      </c>
      <c r="O627" s="32">
        <f>SUM(O603:O626)</f>
        <v>0</v>
      </c>
      <c r="P627" s="127"/>
    </row>
    <row r="628" spans="2:16" s="116" customFormat="1" ht="30" customHeight="1" x14ac:dyDescent="0.2">
      <c r="B628" s="247" t="s">
        <v>0</v>
      </c>
      <c r="C628" s="247" t="s">
        <v>1</v>
      </c>
      <c r="D628" s="247" t="s">
        <v>2</v>
      </c>
      <c r="E628" s="247" t="s">
        <v>3</v>
      </c>
      <c r="F628" s="247" t="s">
        <v>4</v>
      </c>
      <c r="G628" s="247" t="s">
        <v>227</v>
      </c>
      <c r="H628" s="247" t="s">
        <v>228</v>
      </c>
      <c r="I628" s="247" t="s">
        <v>120</v>
      </c>
      <c r="J628" s="249" t="s">
        <v>114</v>
      </c>
      <c r="K628" s="247" t="s">
        <v>72</v>
      </c>
      <c r="L628" s="216" t="s">
        <v>367</v>
      </c>
      <c r="M628" s="159" t="s">
        <v>5</v>
      </c>
      <c r="N628" s="216" t="s">
        <v>368</v>
      </c>
      <c r="O628" s="247" t="s">
        <v>121</v>
      </c>
      <c r="P628" s="247" t="s">
        <v>155</v>
      </c>
    </row>
    <row r="629" spans="2:16" s="116" customFormat="1" ht="30" customHeight="1" x14ac:dyDescent="0.2">
      <c r="B629" s="264"/>
      <c r="C629" s="248"/>
      <c r="D629" s="248"/>
      <c r="E629" s="248"/>
      <c r="F629" s="248"/>
      <c r="G629" s="248"/>
      <c r="H629" s="248"/>
      <c r="I629" s="248"/>
      <c r="J629" s="250"/>
      <c r="K629" s="248"/>
      <c r="L629" s="217"/>
      <c r="M629" s="6" t="s">
        <v>73</v>
      </c>
      <c r="N629" s="217"/>
      <c r="O629" s="248"/>
      <c r="P629" s="248"/>
    </row>
    <row r="630" spans="2:16" s="117" customFormat="1" ht="39.75" customHeight="1" x14ac:dyDescent="0.3">
      <c r="B630" s="251" t="s">
        <v>263</v>
      </c>
      <c r="C630" s="252"/>
      <c r="D630" s="252"/>
      <c r="E630" s="252"/>
      <c r="F630" s="252"/>
      <c r="G630" s="252"/>
      <c r="H630" s="252"/>
      <c r="I630" s="252"/>
      <c r="J630" s="252"/>
      <c r="K630" s="252"/>
      <c r="L630" s="252"/>
      <c r="M630" s="252"/>
      <c r="N630" s="252"/>
      <c r="O630" s="253"/>
      <c r="P630" s="118"/>
    </row>
    <row r="631" spans="2:16" s="116" customFormat="1" ht="15" customHeight="1" x14ac:dyDescent="0.2">
      <c r="B631" s="242" t="s">
        <v>284</v>
      </c>
      <c r="C631" s="119" t="s">
        <v>285</v>
      </c>
      <c r="D631" s="120" t="s">
        <v>273</v>
      </c>
      <c r="E631" s="119" t="s">
        <v>274</v>
      </c>
      <c r="F631" s="119" t="s">
        <v>9</v>
      </c>
      <c r="G631" s="121">
        <v>40.799999999999997</v>
      </c>
      <c r="H631" s="121" t="s">
        <v>118</v>
      </c>
      <c r="I631" s="121">
        <v>1</v>
      </c>
      <c r="J631" s="121" t="s">
        <v>74</v>
      </c>
      <c r="K631" s="122">
        <v>3</v>
      </c>
      <c r="L631" s="183"/>
      <c r="M631" s="123"/>
      <c r="N631" s="187"/>
      <c r="O631" s="115">
        <f>IF(J631="ano",L631*10+N631*2,L631*12)</f>
        <v>0</v>
      </c>
      <c r="P631" s="191" t="s">
        <v>374</v>
      </c>
    </row>
    <row r="632" spans="2:16" s="116" customFormat="1" ht="15" customHeight="1" x14ac:dyDescent="0.2">
      <c r="B632" s="243"/>
      <c r="C632" s="265">
        <v>1</v>
      </c>
      <c r="D632" s="268" t="s">
        <v>286</v>
      </c>
      <c r="E632" s="129" t="s">
        <v>113</v>
      </c>
      <c r="F632" s="265" t="s">
        <v>16</v>
      </c>
      <c r="G632" s="269">
        <v>17.3</v>
      </c>
      <c r="H632" s="269">
        <v>55</v>
      </c>
      <c r="I632" s="269">
        <v>1</v>
      </c>
      <c r="J632" s="269" t="s">
        <v>119</v>
      </c>
      <c r="K632" s="270">
        <v>1</v>
      </c>
      <c r="L632" s="273"/>
      <c r="M632" s="123"/>
      <c r="N632" s="209">
        <v>0</v>
      </c>
      <c r="O632" s="206">
        <f>IF(J632="ano",L632*9+N632*3,L632*12)</f>
        <v>0</v>
      </c>
      <c r="P632" s="124"/>
    </row>
    <row r="633" spans="2:16" s="116" customFormat="1" ht="15" customHeight="1" x14ac:dyDescent="0.2">
      <c r="B633" s="243"/>
      <c r="C633" s="266"/>
      <c r="D633" s="266"/>
      <c r="E633" s="129" t="s">
        <v>99</v>
      </c>
      <c r="F633" s="266"/>
      <c r="G633" s="266"/>
      <c r="H633" s="266"/>
      <c r="I633" s="266"/>
      <c r="J633" s="266"/>
      <c r="K633" s="271"/>
      <c r="L633" s="274"/>
      <c r="M633" s="123"/>
      <c r="N633" s="210"/>
      <c r="O633" s="276">
        <f t="shared" ref="O633:O635" si="64">IF(J633="ano",L633*9+L633*3/2,L633*12)</f>
        <v>0</v>
      </c>
      <c r="P633" s="124"/>
    </row>
    <row r="634" spans="2:16" s="116" customFormat="1" ht="15" customHeight="1" x14ac:dyDescent="0.2">
      <c r="B634" s="243"/>
      <c r="C634" s="266"/>
      <c r="D634" s="266"/>
      <c r="E634" s="129" t="s">
        <v>103</v>
      </c>
      <c r="F634" s="266"/>
      <c r="G634" s="266"/>
      <c r="H634" s="266"/>
      <c r="I634" s="266"/>
      <c r="J634" s="266"/>
      <c r="K634" s="271"/>
      <c r="L634" s="274"/>
      <c r="M634" s="123"/>
      <c r="N634" s="210"/>
      <c r="O634" s="276">
        <f t="shared" si="64"/>
        <v>0</v>
      </c>
      <c r="P634" s="124"/>
    </row>
    <row r="635" spans="2:16" s="116" customFormat="1" ht="15" customHeight="1" x14ac:dyDescent="0.2">
      <c r="B635" s="243"/>
      <c r="C635" s="267"/>
      <c r="D635" s="267"/>
      <c r="E635" s="129" t="s">
        <v>107</v>
      </c>
      <c r="F635" s="267"/>
      <c r="G635" s="267"/>
      <c r="H635" s="267"/>
      <c r="I635" s="267"/>
      <c r="J635" s="267"/>
      <c r="K635" s="272"/>
      <c r="L635" s="275"/>
      <c r="M635" s="123"/>
      <c r="N635" s="211"/>
      <c r="O635" s="277">
        <f t="shared" si="64"/>
        <v>0</v>
      </c>
      <c r="P635" s="124"/>
    </row>
    <row r="636" spans="2:16" s="116" customFormat="1" ht="15" customHeight="1" x14ac:dyDescent="0.2">
      <c r="B636" s="243"/>
      <c r="C636" s="119" t="s">
        <v>287</v>
      </c>
      <c r="D636" s="120" t="s">
        <v>273</v>
      </c>
      <c r="E636" s="119" t="s">
        <v>22</v>
      </c>
      <c r="F636" s="119" t="s">
        <v>9</v>
      </c>
      <c r="G636" s="121">
        <v>5.6</v>
      </c>
      <c r="H636" s="121" t="s">
        <v>118</v>
      </c>
      <c r="I636" s="121">
        <v>1</v>
      </c>
      <c r="J636" s="121" t="s">
        <v>74</v>
      </c>
      <c r="K636" s="122">
        <v>6</v>
      </c>
      <c r="L636" s="183"/>
      <c r="M636" s="123"/>
      <c r="N636" s="187"/>
      <c r="O636" s="115">
        <f>IF(J636="ano",L636*9+N636*3,L636*12)</f>
        <v>0</v>
      </c>
      <c r="P636" s="124"/>
    </row>
    <row r="637" spans="2:16" s="125" customFormat="1" ht="26.25" customHeight="1" x14ac:dyDescent="0.2">
      <c r="B637" s="244" t="s">
        <v>288</v>
      </c>
      <c r="C637" s="245"/>
      <c r="D637" s="245"/>
      <c r="E637" s="245"/>
      <c r="F637" s="245"/>
      <c r="G637" s="245"/>
      <c r="H637" s="245"/>
      <c r="I637" s="245"/>
      <c r="J637" s="245"/>
      <c r="K637" s="246"/>
      <c r="L637" s="126">
        <f>SUM(L631:L636)</f>
        <v>0</v>
      </c>
      <c r="M637" s="126">
        <f t="shared" ref="M637:N637" si="65">SUM(M631:M636)</f>
        <v>0</v>
      </c>
      <c r="N637" s="126">
        <f t="shared" si="65"/>
        <v>0</v>
      </c>
      <c r="O637" s="32">
        <f>SUM(O631:O636)</f>
        <v>0</v>
      </c>
      <c r="P637" s="127"/>
    </row>
    <row r="638" spans="2:16" s="116" customFormat="1" ht="30" customHeight="1" x14ac:dyDescent="0.2">
      <c r="B638" s="247" t="s">
        <v>0</v>
      </c>
      <c r="C638" s="247" t="s">
        <v>1</v>
      </c>
      <c r="D638" s="247" t="s">
        <v>2</v>
      </c>
      <c r="E638" s="247" t="s">
        <v>3</v>
      </c>
      <c r="F638" s="247" t="s">
        <v>4</v>
      </c>
      <c r="G638" s="247" t="s">
        <v>227</v>
      </c>
      <c r="H638" s="247" t="s">
        <v>228</v>
      </c>
      <c r="I638" s="247" t="s">
        <v>120</v>
      </c>
      <c r="J638" s="249" t="s">
        <v>114</v>
      </c>
      <c r="K638" s="247" t="s">
        <v>72</v>
      </c>
      <c r="L638" s="216" t="s">
        <v>367</v>
      </c>
      <c r="M638" s="159" t="s">
        <v>5</v>
      </c>
      <c r="N638" s="216" t="s">
        <v>368</v>
      </c>
      <c r="O638" s="247" t="s">
        <v>121</v>
      </c>
      <c r="P638" s="247" t="s">
        <v>155</v>
      </c>
    </row>
    <row r="639" spans="2:16" s="116" customFormat="1" ht="30" customHeight="1" x14ac:dyDescent="0.2">
      <c r="B639" s="264"/>
      <c r="C639" s="248"/>
      <c r="D639" s="248"/>
      <c r="E639" s="248"/>
      <c r="F639" s="248"/>
      <c r="G639" s="248"/>
      <c r="H639" s="248"/>
      <c r="I639" s="248"/>
      <c r="J639" s="250"/>
      <c r="K639" s="248"/>
      <c r="L639" s="217"/>
      <c r="M639" s="6" t="s">
        <v>73</v>
      </c>
      <c r="N639" s="217"/>
      <c r="O639" s="248"/>
      <c r="P639" s="248"/>
    </row>
    <row r="640" spans="2:16" s="117" customFormat="1" ht="39.75" customHeight="1" x14ac:dyDescent="0.3">
      <c r="B640" s="251" t="s">
        <v>263</v>
      </c>
      <c r="C640" s="252"/>
      <c r="D640" s="252"/>
      <c r="E640" s="252"/>
      <c r="F640" s="252"/>
      <c r="G640" s="252"/>
      <c r="H640" s="252"/>
      <c r="I640" s="252"/>
      <c r="J640" s="252"/>
      <c r="K640" s="252"/>
      <c r="L640" s="252"/>
      <c r="M640" s="252"/>
      <c r="N640" s="252"/>
      <c r="O640" s="253"/>
      <c r="P640" s="118"/>
    </row>
    <row r="641" spans="1:16" s="116" customFormat="1" ht="15" customHeight="1" x14ac:dyDescent="0.2">
      <c r="B641" s="260" t="s">
        <v>289</v>
      </c>
      <c r="C641" s="119" t="s">
        <v>290</v>
      </c>
      <c r="D641" s="120" t="s">
        <v>265</v>
      </c>
      <c r="E641" s="119" t="s">
        <v>291</v>
      </c>
      <c r="F641" s="119" t="s">
        <v>16</v>
      </c>
      <c r="G641" s="121">
        <v>15</v>
      </c>
      <c r="H641" s="121">
        <v>36</v>
      </c>
      <c r="I641" s="121">
        <v>1</v>
      </c>
      <c r="J641" s="165" t="s">
        <v>119</v>
      </c>
      <c r="K641" s="122">
        <v>1</v>
      </c>
      <c r="L641" s="183"/>
      <c r="M641" s="123"/>
      <c r="N641" s="172">
        <v>0</v>
      </c>
      <c r="O641" s="163">
        <f>IF(J641="ano",L641*9+N641*3,L641*12)</f>
        <v>0</v>
      </c>
      <c r="P641" s="124"/>
    </row>
    <row r="642" spans="1:16" s="116" customFormat="1" ht="15" customHeight="1" x14ac:dyDescent="0.2">
      <c r="B642" s="261"/>
      <c r="C642" s="119" t="s">
        <v>292</v>
      </c>
      <c r="D642" s="120" t="s">
        <v>265</v>
      </c>
      <c r="E642" s="119" t="s">
        <v>293</v>
      </c>
      <c r="F642" s="119" t="s">
        <v>9</v>
      </c>
      <c r="G642" s="121">
        <v>67.3</v>
      </c>
      <c r="H642" s="121">
        <v>36</v>
      </c>
      <c r="I642" s="121">
        <v>1</v>
      </c>
      <c r="J642" s="165" t="s">
        <v>74</v>
      </c>
      <c r="K642" s="122">
        <v>4</v>
      </c>
      <c r="L642" s="183"/>
      <c r="M642" s="123"/>
      <c r="N642" s="187"/>
      <c r="O642" s="163">
        <f>IF(J642="ano",L642*10+N642*2,L642*12)</f>
        <v>0</v>
      </c>
      <c r="P642" s="191" t="s">
        <v>374</v>
      </c>
    </row>
    <row r="643" spans="1:16" s="130" customFormat="1" ht="15" customHeight="1" x14ac:dyDescent="0.2">
      <c r="B643" s="261"/>
      <c r="C643" s="131">
        <v>4</v>
      </c>
      <c r="D643" s="132" t="s">
        <v>265</v>
      </c>
      <c r="E643" s="133" t="s">
        <v>294</v>
      </c>
      <c r="F643" s="131" t="s">
        <v>9</v>
      </c>
      <c r="G643" s="134">
        <v>21.7</v>
      </c>
      <c r="H643" s="135"/>
      <c r="I643" s="135"/>
      <c r="J643" s="174" t="s">
        <v>74</v>
      </c>
      <c r="K643" s="135">
        <v>4</v>
      </c>
      <c r="L643" s="184"/>
      <c r="M643" s="136"/>
      <c r="N643" s="188"/>
      <c r="O643" s="163">
        <f>IF(J643="ano",L643*10+N643*2,L643*12)</f>
        <v>0</v>
      </c>
      <c r="P643" s="191" t="s">
        <v>374</v>
      </c>
    </row>
    <row r="644" spans="1:16" s="116" customFormat="1" ht="15" customHeight="1" x14ac:dyDescent="0.2">
      <c r="A644" s="124"/>
      <c r="B644" s="261"/>
      <c r="C644" s="137" t="s">
        <v>295</v>
      </c>
      <c r="D644" s="132" t="s">
        <v>265</v>
      </c>
      <c r="E644" s="133" t="s">
        <v>266</v>
      </c>
      <c r="F644" s="138" t="s">
        <v>9</v>
      </c>
      <c r="G644" s="134">
        <v>40.9</v>
      </c>
      <c r="H644" s="135"/>
      <c r="I644" s="135"/>
      <c r="J644" s="174" t="s">
        <v>74</v>
      </c>
      <c r="K644" s="131">
        <v>4</v>
      </c>
      <c r="L644" s="184"/>
      <c r="M644" s="123"/>
      <c r="N644" s="187"/>
      <c r="O644" s="163">
        <f>IF(J644="ano",L644*10+N644*2,L644*12)</f>
        <v>0</v>
      </c>
      <c r="P644" s="191" t="s">
        <v>374</v>
      </c>
    </row>
    <row r="645" spans="1:16" s="116" customFormat="1" ht="15" customHeight="1" x14ac:dyDescent="0.2">
      <c r="A645" s="124"/>
      <c r="B645" s="261"/>
      <c r="C645" s="139" t="s">
        <v>296</v>
      </c>
      <c r="D645" s="132" t="s">
        <v>265</v>
      </c>
      <c r="E645" s="133" t="s">
        <v>53</v>
      </c>
      <c r="F645" s="138" t="s">
        <v>16</v>
      </c>
      <c r="G645" s="140">
        <v>25.3</v>
      </c>
      <c r="H645" s="135"/>
      <c r="I645" s="134">
        <v>1</v>
      </c>
      <c r="J645" s="175" t="s">
        <v>119</v>
      </c>
      <c r="K645" s="131">
        <v>9</v>
      </c>
      <c r="L645" s="184"/>
      <c r="M645" s="123"/>
      <c r="N645" s="172">
        <v>0</v>
      </c>
      <c r="O645" s="163">
        <f t="shared" ref="O645:O651" si="66">IF(J645="ano",L645*9+N645*3,L645*12)</f>
        <v>0</v>
      </c>
      <c r="P645" s="124"/>
    </row>
    <row r="646" spans="1:16" s="116" customFormat="1" ht="15" customHeight="1" x14ac:dyDescent="0.2">
      <c r="A646" s="124"/>
      <c r="B646" s="261"/>
      <c r="C646" s="139" t="s">
        <v>297</v>
      </c>
      <c r="D646" s="132" t="s">
        <v>265</v>
      </c>
      <c r="E646" s="139" t="s">
        <v>291</v>
      </c>
      <c r="F646" s="138" t="s">
        <v>16</v>
      </c>
      <c r="G646" s="140">
        <v>14.8</v>
      </c>
      <c r="H646" s="135"/>
      <c r="I646" s="135"/>
      <c r="J646" s="175" t="s">
        <v>119</v>
      </c>
      <c r="K646" s="131">
        <v>1</v>
      </c>
      <c r="L646" s="184"/>
      <c r="M646" s="123"/>
      <c r="N646" s="172">
        <v>0</v>
      </c>
      <c r="O646" s="163">
        <f t="shared" si="66"/>
        <v>0</v>
      </c>
      <c r="P646" s="124"/>
    </row>
    <row r="647" spans="1:16" s="116" customFormat="1" ht="15" customHeight="1" x14ac:dyDescent="0.2">
      <c r="B647" s="261"/>
      <c r="C647" s="139" t="s">
        <v>298</v>
      </c>
      <c r="D647" s="132" t="s">
        <v>299</v>
      </c>
      <c r="E647" s="139" t="s">
        <v>53</v>
      </c>
      <c r="F647" s="138" t="s">
        <v>16</v>
      </c>
      <c r="G647" s="140">
        <v>23.5</v>
      </c>
      <c r="H647" s="135"/>
      <c r="I647" s="135"/>
      <c r="J647" s="175" t="s">
        <v>119</v>
      </c>
      <c r="K647" s="131">
        <v>1</v>
      </c>
      <c r="L647" s="184"/>
      <c r="M647" s="123"/>
      <c r="N647" s="172">
        <v>0</v>
      </c>
      <c r="O647" s="163">
        <f t="shared" si="66"/>
        <v>0</v>
      </c>
      <c r="P647" s="124"/>
    </row>
    <row r="648" spans="1:16" s="116" customFormat="1" ht="15" customHeight="1" x14ac:dyDescent="0.2">
      <c r="B648" s="261"/>
      <c r="C648" s="139" t="s">
        <v>300</v>
      </c>
      <c r="D648" s="132" t="s">
        <v>299</v>
      </c>
      <c r="E648" s="119" t="s">
        <v>291</v>
      </c>
      <c r="F648" s="138" t="s">
        <v>16</v>
      </c>
      <c r="G648" s="140">
        <v>15.41</v>
      </c>
      <c r="H648" s="135">
        <v>36</v>
      </c>
      <c r="I648" s="135"/>
      <c r="J648" s="175" t="s">
        <v>119</v>
      </c>
      <c r="K648" s="131">
        <v>1</v>
      </c>
      <c r="L648" s="184"/>
      <c r="M648" s="123"/>
      <c r="N648" s="172">
        <v>0</v>
      </c>
      <c r="O648" s="163">
        <f t="shared" si="66"/>
        <v>0</v>
      </c>
      <c r="P648" s="124"/>
    </row>
    <row r="649" spans="1:16" s="116" customFormat="1" ht="15" customHeight="1" x14ac:dyDescent="0.2">
      <c r="B649" s="261"/>
      <c r="C649" s="139" t="s">
        <v>301</v>
      </c>
      <c r="D649" s="132" t="s">
        <v>302</v>
      </c>
      <c r="E649" s="139" t="s">
        <v>53</v>
      </c>
      <c r="F649" s="138" t="s">
        <v>16</v>
      </c>
      <c r="G649" s="140">
        <v>24.33</v>
      </c>
      <c r="H649" s="135"/>
      <c r="I649" s="135"/>
      <c r="J649" s="175" t="s">
        <v>119</v>
      </c>
      <c r="K649" s="131">
        <v>1</v>
      </c>
      <c r="L649" s="184"/>
      <c r="M649" s="123"/>
      <c r="N649" s="172">
        <v>0</v>
      </c>
      <c r="O649" s="163">
        <f t="shared" si="66"/>
        <v>0</v>
      </c>
      <c r="P649" s="124"/>
    </row>
    <row r="650" spans="1:16" s="116" customFormat="1" ht="15" customHeight="1" x14ac:dyDescent="0.2">
      <c r="B650" s="261"/>
      <c r="C650" s="139" t="s">
        <v>303</v>
      </c>
      <c r="D650" s="132" t="s">
        <v>304</v>
      </c>
      <c r="E650" s="119" t="s">
        <v>291</v>
      </c>
      <c r="F650" s="138" t="s">
        <v>16</v>
      </c>
      <c r="G650" s="140">
        <v>14.91</v>
      </c>
      <c r="H650" s="135">
        <v>36</v>
      </c>
      <c r="I650" s="135"/>
      <c r="J650" s="175" t="s">
        <v>119</v>
      </c>
      <c r="K650" s="131">
        <v>1</v>
      </c>
      <c r="L650" s="184"/>
      <c r="M650" s="123"/>
      <c r="N650" s="172">
        <v>0</v>
      </c>
      <c r="O650" s="163">
        <f t="shared" si="66"/>
        <v>0</v>
      </c>
      <c r="P650" s="124"/>
    </row>
    <row r="651" spans="1:16" s="116" customFormat="1" ht="15" customHeight="1" x14ac:dyDescent="0.2">
      <c r="B651" s="261"/>
      <c r="C651" s="119">
        <v>4</v>
      </c>
      <c r="D651" s="120" t="s">
        <v>265</v>
      </c>
      <c r="E651" s="119" t="s">
        <v>21</v>
      </c>
      <c r="F651" s="119" t="s">
        <v>16</v>
      </c>
      <c r="G651" s="121">
        <v>97.2</v>
      </c>
      <c r="H651" s="121" t="s">
        <v>118</v>
      </c>
      <c r="I651" s="121" t="s">
        <v>118</v>
      </c>
      <c r="J651" s="121" t="s">
        <v>119</v>
      </c>
      <c r="K651" s="122">
        <v>2</v>
      </c>
      <c r="L651" s="183"/>
      <c r="M651" s="123"/>
      <c r="N651" s="172">
        <v>0</v>
      </c>
      <c r="O651" s="158">
        <f t="shared" si="66"/>
        <v>0</v>
      </c>
      <c r="P651" s="124"/>
    </row>
    <row r="652" spans="1:16" s="125" customFormat="1" ht="26.25" customHeight="1" x14ac:dyDescent="0.2">
      <c r="B652" s="244" t="s">
        <v>305</v>
      </c>
      <c r="C652" s="245"/>
      <c r="D652" s="245"/>
      <c r="E652" s="245"/>
      <c r="F652" s="245"/>
      <c r="G652" s="245"/>
      <c r="H652" s="245"/>
      <c r="I652" s="245"/>
      <c r="J652" s="245"/>
      <c r="K652" s="246"/>
      <c r="L652" s="126">
        <f>SUM(L641:L651)</f>
        <v>0</v>
      </c>
      <c r="M652" s="126">
        <f t="shared" ref="M652:N652" si="67">SUM(M641:M651)</f>
        <v>0</v>
      </c>
      <c r="N652" s="126">
        <f t="shared" si="67"/>
        <v>0</v>
      </c>
      <c r="O652" s="32">
        <f>SUM(O641:O651)</f>
        <v>0</v>
      </c>
      <c r="P652" s="127"/>
    </row>
    <row r="653" spans="1:16" s="125" customFormat="1" ht="26.25" customHeight="1" x14ac:dyDescent="0.2">
      <c r="B653" s="244" t="s">
        <v>306</v>
      </c>
      <c r="C653" s="245"/>
      <c r="D653" s="245"/>
      <c r="E653" s="245"/>
      <c r="F653" s="245"/>
      <c r="G653" s="245"/>
      <c r="H653" s="245"/>
      <c r="I653" s="245"/>
      <c r="J653" s="245"/>
      <c r="K653" s="246"/>
      <c r="L653" s="126">
        <f>L599+L627+L637+L652</f>
        <v>0</v>
      </c>
      <c r="M653" s="126">
        <f t="shared" ref="M653:N653" si="68">M599+M627+M637+M652</f>
        <v>0</v>
      </c>
      <c r="N653" s="126">
        <f t="shared" si="68"/>
        <v>0</v>
      </c>
      <c r="O653" s="32">
        <f>O599+O627+O637+O652</f>
        <v>0</v>
      </c>
      <c r="P653" s="127"/>
    </row>
    <row r="654" spans="1:16" s="116" customFormat="1" ht="30" customHeight="1" x14ac:dyDescent="0.2">
      <c r="B654" s="262" t="s">
        <v>0</v>
      </c>
      <c r="C654" s="262" t="s">
        <v>1</v>
      </c>
      <c r="D654" s="262" t="s">
        <v>2</v>
      </c>
      <c r="E654" s="262" t="s">
        <v>3</v>
      </c>
      <c r="F654" s="262" t="s">
        <v>4</v>
      </c>
      <c r="G654" s="262" t="s">
        <v>227</v>
      </c>
      <c r="H654" s="262" t="s">
        <v>228</v>
      </c>
      <c r="I654" s="262" t="s">
        <v>120</v>
      </c>
      <c r="J654" s="249" t="s">
        <v>114</v>
      </c>
      <c r="K654" s="262" t="s">
        <v>126</v>
      </c>
      <c r="L654" s="216" t="s">
        <v>367</v>
      </c>
      <c r="M654" s="159" t="s">
        <v>5</v>
      </c>
      <c r="N654" s="216" t="s">
        <v>368</v>
      </c>
      <c r="O654" s="262" t="s">
        <v>121</v>
      </c>
      <c r="P654" s="262" t="s">
        <v>155</v>
      </c>
    </row>
    <row r="655" spans="1:16" s="116" customFormat="1" ht="30" customHeight="1" x14ac:dyDescent="0.2">
      <c r="B655" s="263"/>
      <c r="C655" s="263"/>
      <c r="D655" s="263"/>
      <c r="E655" s="263"/>
      <c r="F655" s="263"/>
      <c r="G655" s="263"/>
      <c r="H655" s="263"/>
      <c r="I655" s="263"/>
      <c r="J655" s="250"/>
      <c r="K655" s="263"/>
      <c r="L655" s="217"/>
      <c r="M655" s="6" t="s">
        <v>73</v>
      </c>
      <c r="N655" s="217"/>
      <c r="O655" s="263"/>
      <c r="P655" s="263"/>
    </row>
    <row r="656" spans="1:16" s="117" customFormat="1" ht="39.75" customHeight="1" x14ac:dyDescent="0.3">
      <c r="B656" s="239" t="s">
        <v>307</v>
      </c>
      <c r="C656" s="240"/>
      <c r="D656" s="240"/>
      <c r="E656" s="240"/>
      <c r="F656" s="240"/>
      <c r="G656" s="240"/>
      <c r="H656" s="240"/>
      <c r="I656" s="240"/>
      <c r="J656" s="240"/>
      <c r="K656" s="240"/>
      <c r="L656" s="240"/>
      <c r="M656" s="240"/>
      <c r="N656" s="240"/>
      <c r="O656" s="241"/>
      <c r="P656" s="118"/>
    </row>
    <row r="657" spans="2:16" s="116" customFormat="1" ht="15" customHeight="1" x14ac:dyDescent="0.2">
      <c r="B657" s="242" t="s">
        <v>308</v>
      </c>
      <c r="C657" s="119">
        <v>200</v>
      </c>
      <c r="D657" s="120" t="s">
        <v>308</v>
      </c>
      <c r="E657" s="121" t="s">
        <v>55</v>
      </c>
      <c r="F657" s="142" t="s">
        <v>16</v>
      </c>
      <c r="G657" s="121">
        <v>55.34</v>
      </c>
      <c r="H657" s="121"/>
      <c r="I657" s="121">
        <v>1</v>
      </c>
      <c r="J657" s="121" t="s">
        <v>119</v>
      </c>
      <c r="K657" s="122">
        <v>2</v>
      </c>
      <c r="L657" s="181"/>
      <c r="M657" s="143"/>
      <c r="N657" s="173">
        <v>0</v>
      </c>
      <c r="O657" s="115">
        <f>IF(J657="ano",L657*9+N657*3,L657*12)</f>
        <v>0</v>
      </c>
      <c r="P657" s="124"/>
    </row>
    <row r="658" spans="2:16" s="116" customFormat="1" ht="15" customHeight="1" x14ac:dyDescent="0.2">
      <c r="B658" s="243"/>
      <c r="C658" s="119">
        <v>100</v>
      </c>
      <c r="D658" s="120" t="s">
        <v>308</v>
      </c>
      <c r="E658" s="131" t="s">
        <v>309</v>
      </c>
      <c r="F658" s="119" t="s">
        <v>16</v>
      </c>
      <c r="G658" s="121">
        <v>14.31</v>
      </c>
      <c r="H658" s="121"/>
      <c r="I658" s="121"/>
      <c r="J658" s="121" t="s">
        <v>119</v>
      </c>
      <c r="K658" s="141">
        <v>2</v>
      </c>
      <c r="L658" s="181"/>
      <c r="M658" s="143"/>
      <c r="N658" s="173">
        <v>0</v>
      </c>
      <c r="O658" s="158">
        <f t="shared" ref="O658:O700" si="69">IF(J658="ano",L658*9+N658*3,L658*12)</f>
        <v>0</v>
      </c>
      <c r="P658" s="124"/>
    </row>
    <row r="659" spans="2:16" s="116" customFormat="1" ht="15" customHeight="1" x14ac:dyDescent="0.2">
      <c r="B659" s="243"/>
      <c r="C659" s="119" t="s">
        <v>310</v>
      </c>
      <c r="D659" s="120" t="s">
        <v>308</v>
      </c>
      <c r="E659" s="131" t="s">
        <v>22</v>
      </c>
      <c r="F659" s="119" t="s">
        <v>16</v>
      </c>
      <c r="G659" s="121">
        <v>35.28</v>
      </c>
      <c r="H659" s="121"/>
      <c r="I659" s="121">
        <v>1</v>
      </c>
      <c r="J659" s="121" t="s">
        <v>119</v>
      </c>
      <c r="K659" s="141">
        <v>2</v>
      </c>
      <c r="L659" s="181"/>
      <c r="M659" s="143"/>
      <c r="N659" s="173">
        <v>0</v>
      </c>
      <c r="O659" s="158">
        <f t="shared" si="69"/>
        <v>0</v>
      </c>
      <c r="P659" s="124"/>
    </row>
    <row r="660" spans="2:16" s="116" customFormat="1" ht="15" customHeight="1" x14ac:dyDescent="0.2">
      <c r="B660" s="243"/>
      <c r="C660" s="119">
        <v>104</v>
      </c>
      <c r="D660" s="120" t="s">
        <v>308</v>
      </c>
      <c r="E660" s="131" t="s">
        <v>22</v>
      </c>
      <c r="F660" s="119" t="s">
        <v>16</v>
      </c>
      <c r="G660" s="121">
        <v>27.18</v>
      </c>
      <c r="H660" s="121"/>
      <c r="I660" s="121">
        <v>1</v>
      </c>
      <c r="J660" s="121" t="s">
        <v>119</v>
      </c>
      <c r="K660" s="141">
        <v>2</v>
      </c>
      <c r="L660" s="181"/>
      <c r="M660" s="143"/>
      <c r="N660" s="173">
        <v>0</v>
      </c>
      <c r="O660" s="158">
        <f t="shared" si="69"/>
        <v>0</v>
      </c>
      <c r="P660" s="124"/>
    </row>
    <row r="661" spans="2:16" s="116" customFormat="1" ht="15" customHeight="1" x14ac:dyDescent="0.2">
      <c r="B661" s="243"/>
      <c r="C661" s="119">
        <v>109</v>
      </c>
      <c r="D661" s="120" t="s">
        <v>308</v>
      </c>
      <c r="E661" s="119" t="s">
        <v>311</v>
      </c>
      <c r="F661" s="119" t="s">
        <v>16</v>
      </c>
      <c r="G661" s="121">
        <v>19.260000000000002</v>
      </c>
      <c r="H661" s="121"/>
      <c r="I661" s="121">
        <v>1</v>
      </c>
      <c r="J661" s="121" t="s">
        <v>119</v>
      </c>
      <c r="K661" s="122">
        <v>10</v>
      </c>
      <c r="L661" s="181"/>
      <c r="M661" s="143"/>
      <c r="N661" s="173">
        <v>0</v>
      </c>
      <c r="O661" s="158">
        <f t="shared" si="69"/>
        <v>0</v>
      </c>
      <c r="P661" s="124"/>
    </row>
    <row r="662" spans="2:16" s="116" customFormat="1" ht="15" customHeight="1" x14ac:dyDescent="0.2">
      <c r="B662" s="243"/>
      <c r="C662" s="119" t="s">
        <v>312</v>
      </c>
      <c r="D662" s="120" t="s">
        <v>308</v>
      </c>
      <c r="E662" s="119" t="s">
        <v>313</v>
      </c>
      <c r="F662" s="119" t="s">
        <v>16</v>
      </c>
      <c r="G662" s="121">
        <v>19.05</v>
      </c>
      <c r="H662" s="121"/>
      <c r="I662" s="121">
        <v>1</v>
      </c>
      <c r="J662" s="121" t="s">
        <v>119</v>
      </c>
      <c r="K662" s="122">
        <v>10</v>
      </c>
      <c r="L662" s="181"/>
      <c r="M662" s="143"/>
      <c r="N662" s="173">
        <v>0</v>
      </c>
      <c r="O662" s="158">
        <f t="shared" si="69"/>
        <v>0</v>
      </c>
      <c r="P662" s="124"/>
    </row>
    <row r="663" spans="2:16" s="116" customFormat="1" ht="15" customHeight="1" x14ac:dyDescent="0.2">
      <c r="B663" s="243"/>
      <c r="C663" s="119">
        <v>108</v>
      </c>
      <c r="D663" s="120" t="s">
        <v>308</v>
      </c>
      <c r="E663" s="119" t="s">
        <v>314</v>
      </c>
      <c r="F663" s="119" t="s">
        <v>16</v>
      </c>
      <c r="G663" s="121">
        <v>33.200000000000003</v>
      </c>
      <c r="H663" s="121"/>
      <c r="I663" s="121">
        <v>1</v>
      </c>
      <c r="J663" s="121" t="s">
        <v>119</v>
      </c>
      <c r="K663" s="122">
        <v>10</v>
      </c>
      <c r="L663" s="181"/>
      <c r="M663" s="143"/>
      <c r="N663" s="173">
        <v>0</v>
      </c>
      <c r="O663" s="158">
        <f t="shared" si="69"/>
        <v>0</v>
      </c>
      <c r="P663" s="124"/>
    </row>
    <row r="664" spans="2:16" s="116" customFormat="1" ht="15" customHeight="1" x14ac:dyDescent="0.2">
      <c r="B664" s="243"/>
      <c r="C664" s="119">
        <v>107</v>
      </c>
      <c r="D664" s="120" t="s">
        <v>308</v>
      </c>
      <c r="E664" s="121" t="s">
        <v>32</v>
      </c>
      <c r="F664" s="119" t="s">
        <v>16</v>
      </c>
      <c r="G664" s="121">
        <v>23.46</v>
      </c>
      <c r="H664" s="121"/>
      <c r="I664" s="121">
        <v>1</v>
      </c>
      <c r="J664" s="121" t="s">
        <v>119</v>
      </c>
      <c r="K664" s="122">
        <v>10</v>
      </c>
      <c r="L664" s="181"/>
      <c r="M664" s="143"/>
      <c r="N664" s="173">
        <v>0</v>
      </c>
      <c r="O664" s="158">
        <f t="shared" si="69"/>
        <v>0</v>
      </c>
      <c r="P664" s="124"/>
    </row>
    <row r="665" spans="2:16" s="116" customFormat="1" ht="15" customHeight="1" x14ac:dyDescent="0.2">
      <c r="B665" s="243"/>
      <c r="C665" s="119">
        <v>106</v>
      </c>
      <c r="D665" s="120" t="s">
        <v>308</v>
      </c>
      <c r="E665" s="131" t="s">
        <v>315</v>
      </c>
      <c r="F665" s="119" t="s">
        <v>16</v>
      </c>
      <c r="G665" s="121">
        <v>5.88</v>
      </c>
      <c r="H665" s="121"/>
      <c r="I665" s="121">
        <v>1</v>
      </c>
      <c r="J665" s="121" t="s">
        <v>119</v>
      </c>
      <c r="K665" s="141">
        <v>10</v>
      </c>
      <c r="L665" s="181"/>
      <c r="M665" s="143"/>
      <c r="N665" s="173">
        <v>0</v>
      </c>
      <c r="O665" s="158">
        <f t="shared" si="69"/>
        <v>0</v>
      </c>
      <c r="P665" s="124"/>
    </row>
    <row r="666" spans="2:16" s="116" customFormat="1" ht="15" customHeight="1" x14ac:dyDescent="0.2">
      <c r="B666" s="243"/>
      <c r="C666" s="119">
        <v>105</v>
      </c>
      <c r="D666" s="120" t="s">
        <v>308</v>
      </c>
      <c r="E666" s="121" t="s">
        <v>316</v>
      </c>
      <c r="F666" s="119" t="s">
        <v>9</v>
      </c>
      <c r="G666" s="121">
        <v>3.54</v>
      </c>
      <c r="H666" s="121"/>
      <c r="I666" s="121"/>
      <c r="J666" s="121" t="s">
        <v>119</v>
      </c>
      <c r="K666" s="122">
        <v>2</v>
      </c>
      <c r="L666" s="181"/>
      <c r="M666" s="143"/>
      <c r="N666" s="173">
        <v>0</v>
      </c>
      <c r="O666" s="158">
        <f t="shared" si="69"/>
        <v>0</v>
      </c>
      <c r="P666" s="124"/>
    </row>
    <row r="667" spans="2:16" s="116" customFormat="1" ht="15" customHeight="1" x14ac:dyDescent="0.2">
      <c r="B667" s="243"/>
      <c r="C667" s="119" t="s">
        <v>317</v>
      </c>
      <c r="D667" s="120" t="s">
        <v>308</v>
      </c>
      <c r="E667" s="131" t="s">
        <v>318</v>
      </c>
      <c r="F667" s="119" t="s">
        <v>9</v>
      </c>
      <c r="G667" s="121">
        <v>6.49</v>
      </c>
      <c r="H667" s="121"/>
      <c r="I667" s="121">
        <v>1</v>
      </c>
      <c r="J667" s="121" t="s">
        <v>119</v>
      </c>
      <c r="K667" s="141">
        <v>6</v>
      </c>
      <c r="L667" s="181"/>
      <c r="M667" s="143"/>
      <c r="N667" s="173">
        <v>0</v>
      </c>
      <c r="O667" s="158">
        <f t="shared" si="69"/>
        <v>0</v>
      </c>
      <c r="P667" s="124"/>
    </row>
    <row r="668" spans="2:16" s="116" customFormat="1" ht="15" customHeight="1" x14ac:dyDescent="0.2">
      <c r="B668" s="243"/>
      <c r="C668" s="119" t="s">
        <v>319</v>
      </c>
      <c r="D668" s="120" t="s">
        <v>308</v>
      </c>
      <c r="E668" s="131" t="s">
        <v>8</v>
      </c>
      <c r="F668" s="119" t="s">
        <v>9</v>
      </c>
      <c r="G668" s="121">
        <v>9.2899999999999991</v>
      </c>
      <c r="H668" s="121"/>
      <c r="I668" s="121">
        <v>1</v>
      </c>
      <c r="J668" s="121" t="s">
        <v>119</v>
      </c>
      <c r="K668" s="141">
        <v>7</v>
      </c>
      <c r="L668" s="181"/>
      <c r="M668" s="143"/>
      <c r="N668" s="173">
        <v>0</v>
      </c>
      <c r="O668" s="158">
        <f t="shared" si="69"/>
        <v>0</v>
      </c>
      <c r="P668" s="124"/>
    </row>
    <row r="669" spans="2:16" s="116" customFormat="1" ht="15" customHeight="1" x14ac:dyDescent="0.2">
      <c r="B669" s="243"/>
      <c r="C669" s="119" t="s">
        <v>320</v>
      </c>
      <c r="D669" s="120" t="s">
        <v>308</v>
      </c>
      <c r="E669" s="119" t="s">
        <v>321</v>
      </c>
      <c r="F669" s="119" t="s">
        <v>9</v>
      </c>
      <c r="G669" s="121">
        <v>3.75</v>
      </c>
      <c r="H669" s="121"/>
      <c r="I669" s="121">
        <v>1</v>
      </c>
      <c r="J669" s="121" t="s">
        <v>119</v>
      </c>
      <c r="K669" s="122">
        <v>7</v>
      </c>
      <c r="L669" s="181"/>
      <c r="M669" s="143"/>
      <c r="N669" s="173">
        <v>0</v>
      </c>
      <c r="O669" s="158">
        <f t="shared" si="69"/>
        <v>0</v>
      </c>
      <c r="P669" s="124"/>
    </row>
    <row r="670" spans="2:16" s="116" customFormat="1" ht="15" customHeight="1" x14ac:dyDescent="0.2">
      <c r="B670" s="243"/>
      <c r="C670" s="119" t="s">
        <v>322</v>
      </c>
      <c r="D670" s="120" t="s">
        <v>308</v>
      </c>
      <c r="E670" s="119" t="s">
        <v>323</v>
      </c>
      <c r="F670" s="119" t="s">
        <v>324</v>
      </c>
      <c r="G670" s="121">
        <v>6.75</v>
      </c>
      <c r="H670" s="121"/>
      <c r="I670" s="121">
        <v>1</v>
      </c>
      <c r="J670" s="121" t="s">
        <v>119</v>
      </c>
      <c r="K670" s="122">
        <v>7</v>
      </c>
      <c r="L670" s="181"/>
      <c r="M670" s="143"/>
      <c r="N670" s="173">
        <v>0</v>
      </c>
      <c r="O670" s="158">
        <f t="shared" si="69"/>
        <v>0</v>
      </c>
      <c r="P670" s="124"/>
    </row>
    <row r="671" spans="2:16" s="116" customFormat="1" ht="15" customHeight="1" x14ac:dyDescent="0.2">
      <c r="B671" s="243"/>
      <c r="C671" s="119">
        <v>103</v>
      </c>
      <c r="D671" s="120" t="s">
        <v>308</v>
      </c>
      <c r="E671" s="119" t="s">
        <v>325</v>
      </c>
      <c r="F671" s="119" t="s">
        <v>16</v>
      </c>
      <c r="G671" s="121">
        <v>13.43</v>
      </c>
      <c r="H671" s="121"/>
      <c r="I671" s="121">
        <v>1</v>
      </c>
      <c r="J671" s="121" t="s">
        <v>119</v>
      </c>
      <c r="K671" s="141">
        <v>9</v>
      </c>
      <c r="L671" s="181"/>
      <c r="M671" s="143"/>
      <c r="N671" s="173">
        <v>0</v>
      </c>
      <c r="O671" s="158">
        <f t="shared" si="69"/>
        <v>0</v>
      </c>
      <c r="P671" s="124"/>
    </row>
    <row r="672" spans="2:16" s="116" customFormat="1" ht="15" customHeight="1" x14ac:dyDescent="0.2">
      <c r="B672" s="243"/>
      <c r="C672" s="119" t="s">
        <v>326</v>
      </c>
      <c r="D672" s="120" t="s">
        <v>308</v>
      </c>
      <c r="E672" s="119" t="s">
        <v>327</v>
      </c>
      <c r="F672" s="119" t="s">
        <v>16</v>
      </c>
      <c r="G672" s="121">
        <v>8.32</v>
      </c>
      <c r="H672" s="121">
        <v>24.5</v>
      </c>
      <c r="I672" s="121">
        <v>1</v>
      </c>
      <c r="J672" s="121" t="s">
        <v>119</v>
      </c>
      <c r="K672" s="141">
        <v>1</v>
      </c>
      <c r="L672" s="181"/>
      <c r="M672" s="143"/>
      <c r="N672" s="173">
        <v>0</v>
      </c>
      <c r="O672" s="158">
        <f t="shared" si="69"/>
        <v>0</v>
      </c>
      <c r="P672" s="124"/>
    </row>
    <row r="673" spans="2:16" s="116" customFormat="1" ht="15" customHeight="1" x14ac:dyDescent="0.2">
      <c r="B673" s="243"/>
      <c r="C673" s="119" t="s">
        <v>328</v>
      </c>
      <c r="D673" s="120" t="s">
        <v>308</v>
      </c>
      <c r="E673" s="119" t="s">
        <v>329</v>
      </c>
      <c r="F673" s="119" t="s">
        <v>16</v>
      </c>
      <c r="G673" s="121">
        <v>4.3600000000000003</v>
      </c>
      <c r="H673" s="121">
        <v>12.2</v>
      </c>
      <c r="I673" s="121">
        <v>1</v>
      </c>
      <c r="J673" s="121" t="s">
        <v>119</v>
      </c>
      <c r="K673" s="122">
        <v>1</v>
      </c>
      <c r="L673" s="181"/>
      <c r="M673" s="143"/>
      <c r="N673" s="173">
        <v>0</v>
      </c>
      <c r="O673" s="158">
        <f t="shared" si="69"/>
        <v>0</v>
      </c>
      <c r="P673" s="124"/>
    </row>
    <row r="674" spans="2:16" s="116" customFormat="1" ht="15" customHeight="1" x14ac:dyDescent="0.2">
      <c r="B674" s="243"/>
      <c r="C674" s="119">
        <v>101</v>
      </c>
      <c r="D674" s="120" t="s">
        <v>308</v>
      </c>
      <c r="E674" s="121" t="s">
        <v>330</v>
      </c>
      <c r="F674" s="119" t="s">
        <v>16</v>
      </c>
      <c r="G674" s="121">
        <v>13.95</v>
      </c>
      <c r="H674" s="121"/>
      <c r="I674" s="121">
        <v>1</v>
      </c>
      <c r="J674" s="121" t="s">
        <v>119</v>
      </c>
      <c r="K674" s="122">
        <v>9</v>
      </c>
      <c r="L674" s="181"/>
      <c r="M674" s="143"/>
      <c r="N674" s="173">
        <v>0</v>
      </c>
      <c r="O674" s="158">
        <f t="shared" si="69"/>
        <v>0</v>
      </c>
      <c r="P674" s="124"/>
    </row>
    <row r="675" spans="2:16" s="116" customFormat="1" ht="15" customHeight="1" x14ac:dyDescent="0.2">
      <c r="B675" s="243"/>
      <c r="C675" s="119">
        <v>102</v>
      </c>
      <c r="D675" s="120" t="s">
        <v>308</v>
      </c>
      <c r="E675" s="131" t="s">
        <v>331</v>
      </c>
      <c r="F675" s="119" t="s">
        <v>9</v>
      </c>
      <c r="G675" s="121">
        <v>3</v>
      </c>
      <c r="H675" s="121"/>
      <c r="I675" s="121">
        <v>1</v>
      </c>
      <c r="J675" s="121" t="s">
        <v>119</v>
      </c>
      <c r="K675" s="141">
        <v>10</v>
      </c>
      <c r="L675" s="181"/>
      <c r="M675" s="143"/>
      <c r="N675" s="173">
        <v>0</v>
      </c>
      <c r="O675" s="158">
        <f t="shared" si="69"/>
        <v>0</v>
      </c>
      <c r="P675" s="124"/>
    </row>
    <row r="676" spans="2:16" s="116" customFormat="1" ht="15" customHeight="1" x14ac:dyDescent="0.2">
      <c r="B676" s="243"/>
      <c r="C676" s="119">
        <v>112</v>
      </c>
      <c r="D676" s="120" t="s">
        <v>308</v>
      </c>
      <c r="E676" s="133" t="s">
        <v>332</v>
      </c>
      <c r="F676" s="119" t="s">
        <v>324</v>
      </c>
      <c r="G676" s="121">
        <v>18.48</v>
      </c>
      <c r="H676" s="121"/>
      <c r="I676" s="121">
        <v>1</v>
      </c>
      <c r="J676" s="121" t="s">
        <v>119</v>
      </c>
      <c r="K676" s="122">
        <v>10</v>
      </c>
      <c r="L676" s="181"/>
      <c r="M676" s="143"/>
      <c r="N676" s="173">
        <v>0</v>
      </c>
      <c r="O676" s="158">
        <f t="shared" si="69"/>
        <v>0</v>
      </c>
      <c r="P676" s="124"/>
    </row>
    <row r="677" spans="2:16" s="116" customFormat="1" ht="15" customHeight="1" x14ac:dyDescent="0.2">
      <c r="B677" s="243"/>
      <c r="C677" s="135">
        <v>111</v>
      </c>
      <c r="D677" s="120" t="s">
        <v>308</v>
      </c>
      <c r="E677" s="133" t="s">
        <v>22</v>
      </c>
      <c r="F677" s="131" t="s">
        <v>324</v>
      </c>
      <c r="G677" s="131">
        <v>5.76</v>
      </c>
      <c r="H677" s="135"/>
      <c r="I677" s="135"/>
      <c r="J677" s="121" t="s">
        <v>119</v>
      </c>
      <c r="K677" s="135">
        <v>2</v>
      </c>
      <c r="L677" s="184"/>
      <c r="M677" s="143"/>
      <c r="N677" s="173">
        <v>0</v>
      </c>
      <c r="O677" s="158">
        <f t="shared" si="69"/>
        <v>0</v>
      </c>
      <c r="P677" s="124"/>
    </row>
    <row r="678" spans="2:16" s="116" customFormat="1" ht="15" customHeight="1" x14ac:dyDescent="0.2">
      <c r="B678" s="243"/>
      <c r="C678" s="135">
        <v>113</v>
      </c>
      <c r="D678" s="120" t="s">
        <v>308</v>
      </c>
      <c r="E678" s="133" t="s">
        <v>333</v>
      </c>
      <c r="F678" s="131" t="s">
        <v>324</v>
      </c>
      <c r="G678" s="131">
        <v>20.65</v>
      </c>
      <c r="H678" s="135"/>
      <c r="I678" s="144">
        <v>1</v>
      </c>
      <c r="J678" s="121" t="s">
        <v>119</v>
      </c>
      <c r="K678" s="135">
        <v>10</v>
      </c>
      <c r="L678" s="184"/>
      <c r="M678" s="143"/>
      <c r="N678" s="173">
        <v>0</v>
      </c>
      <c r="O678" s="158">
        <f t="shared" si="69"/>
        <v>0</v>
      </c>
      <c r="P678" s="124"/>
    </row>
    <row r="679" spans="2:16" s="116" customFormat="1" ht="15" customHeight="1" x14ac:dyDescent="0.2">
      <c r="B679" s="243"/>
      <c r="C679" s="119">
        <v>224</v>
      </c>
      <c r="D679" s="120" t="s">
        <v>308</v>
      </c>
      <c r="E679" s="119" t="s">
        <v>334</v>
      </c>
      <c r="F679" s="119" t="s">
        <v>16</v>
      </c>
      <c r="G679" s="121">
        <v>52.18</v>
      </c>
      <c r="H679" s="121"/>
      <c r="I679" s="121">
        <v>1</v>
      </c>
      <c r="J679" s="121" t="s">
        <v>119</v>
      </c>
      <c r="K679" s="122">
        <v>2</v>
      </c>
      <c r="L679" s="181"/>
      <c r="M679" s="143"/>
      <c r="N679" s="173">
        <v>0</v>
      </c>
      <c r="O679" s="158">
        <f t="shared" si="69"/>
        <v>0</v>
      </c>
      <c r="P679" s="124"/>
    </row>
    <row r="680" spans="2:16" s="116" customFormat="1" ht="15" customHeight="1" x14ac:dyDescent="0.2">
      <c r="B680" s="243"/>
      <c r="C680" s="119" t="s">
        <v>335</v>
      </c>
      <c r="D680" s="120" t="s">
        <v>308</v>
      </c>
      <c r="E680" s="119" t="s">
        <v>336</v>
      </c>
      <c r="F680" s="119" t="s">
        <v>16</v>
      </c>
      <c r="G680" s="121">
        <v>15.69</v>
      </c>
      <c r="H680" s="121"/>
      <c r="I680" s="121">
        <v>1</v>
      </c>
      <c r="J680" s="121" t="s">
        <v>119</v>
      </c>
      <c r="K680" s="122">
        <v>2</v>
      </c>
      <c r="L680" s="181"/>
      <c r="M680" s="143"/>
      <c r="N680" s="173">
        <v>0</v>
      </c>
      <c r="O680" s="158">
        <f t="shared" si="69"/>
        <v>0</v>
      </c>
      <c r="P680" s="124"/>
    </row>
    <row r="681" spans="2:16" s="116" customFormat="1" ht="15" customHeight="1" x14ac:dyDescent="0.2">
      <c r="B681" s="243"/>
      <c r="C681" s="119" t="s">
        <v>337</v>
      </c>
      <c r="D681" s="120" t="s">
        <v>308</v>
      </c>
      <c r="E681" s="119" t="s">
        <v>22</v>
      </c>
      <c r="F681" s="119" t="s">
        <v>16</v>
      </c>
      <c r="G681" s="121">
        <v>7.73</v>
      </c>
      <c r="H681" s="121"/>
      <c r="I681" s="121"/>
      <c r="J681" s="121" t="s">
        <v>119</v>
      </c>
      <c r="K681" s="122">
        <v>2</v>
      </c>
      <c r="L681" s="181"/>
      <c r="M681" s="143"/>
      <c r="N681" s="173">
        <v>0</v>
      </c>
      <c r="O681" s="158">
        <f t="shared" si="69"/>
        <v>0</v>
      </c>
      <c r="P681" s="124"/>
    </row>
    <row r="682" spans="2:16" s="116" customFormat="1" ht="15" customHeight="1" x14ac:dyDescent="0.2">
      <c r="B682" s="243"/>
      <c r="C682" s="119">
        <v>213</v>
      </c>
      <c r="D682" s="120" t="s">
        <v>308</v>
      </c>
      <c r="E682" s="121" t="s">
        <v>338</v>
      </c>
      <c r="F682" s="119" t="s">
        <v>9</v>
      </c>
      <c r="G682" s="121">
        <v>23.72</v>
      </c>
      <c r="H682" s="121"/>
      <c r="I682" s="121">
        <v>1</v>
      </c>
      <c r="J682" s="121" t="s">
        <v>119</v>
      </c>
      <c r="K682" s="122">
        <v>6</v>
      </c>
      <c r="L682" s="181"/>
      <c r="M682" s="143"/>
      <c r="N682" s="173">
        <v>0</v>
      </c>
      <c r="O682" s="158">
        <f t="shared" si="69"/>
        <v>0</v>
      </c>
      <c r="P682" s="124"/>
    </row>
    <row r="683" spans="2:16" s="116" customFormat="1" ht="15" customHeight="1" x14ac:dyDescent="0.2">
      <c r="B683" s="243"/>
      <c r="C683" s="119" t="s">
        <v>339</v>
      </c>
      <c r="D683" s="120" t="s">
        <v>308</v>
      </c>
      <c r="E683" s="131" t="s">
        <v>340</v>
      </c>
      <c r="F683" s="119" t="s">
        <v>9</v>
      </c>
      <c r="G683" s="121">
        <v>8.3800000000000008</v>
      </c>
      <c r="H683" s="121"/>
      <c r="I683" s="121">
        <v>1</v>
      </c>
      <c r="J683" s="121" t="s">
        <v>119</v>
      </c>
      <c r="K683" s="141">
        <v>7</v>
      </c>
      <c r="L683" s="181"/>
      <c r="M683" s="143"/>
      <c r="N683" s="173">
        <v>0</v>
      </c>
      <c r="O683" s="158">
        <f t="shared" si="69"/>
        <v>0</v>
      </c>
      <c r="P683" s="124"/>
    </row>
    <row r="684" spans="2:16" s="116" customFormat="1" ht="15" customHeight="1" x14ac:dyDescent="0.2">
      <c r="B684" s="243"/>
      <c r="C684" s="119">
        <v>210</v>
      </c>
      <c r="D684" s="120" t="s">
        <v>308</v>
      </c>
      <c r="E684" s="131" t="s">
        <v>40</v>
      </c>
      <c r="F684" s="119" t="s">
        <v>9</v>
      </c>
      <c r="G684" s="121">
        <v>76.66</v>
      </c>
      <c r="H684" s="121"/>
      <c r="I684" s="121">
        <v>1</v>
      </c>
      <c r="J684" s="131" t="s">
        <v>74</v>
      </c>
      <c r="K684" s="141">
        <v>3</v>
      </c>
      <c r="L684" s="181"/>
      <c r="M684" s="143"/>
      <c r="N684" s="189"/>
      <c r="O684" s="158">
        <f t="shared" si="69"/>
        <v>0</v>
      </c>
      <c r="P684" s="124"/>
    </row>
    <row r="685" spans="2:16" s="116" customFormat="1" ht="15" customHeight="1" x14ac:dyDescent="0.2">
      <c r="B685" s="243"/>
      <c r="C685" s="119">
        <v>211</v>
      </c>
      <c r="D685" s="120" t="s">
        <v>308</v>
      </c>
      <c r="E685" s="119" t="s">
        <v>40</v>
      </c>
      <c r="F685" s="119" t="s">
        <v>9</v>
      </c>
      <c r="G685" s="121">
        <v>67.45</v>
      </c>
      <c r="H685" s="121"/>
      <c r="I685" s="121">
        <v>1</v>
      </c>
      <c r="J685" s="121" t="s">
        <v>74</v>
      </c>
      <c r="K685" s="122">
        <v>3</v>
      </c>
      <c r="L685" s="181"/>
      <c r="M685" s="143"/>
      <c r="N685" s="189"/>
      <c r="O685" s="158">
        <f t="shared" si="69"/>
        <v>0</v>
      </c>
      <c r="P685" s="124"/>
    </row>
    <row r="686" spans="2:16" s="116" customFormat="1" ht="15" customHeight="1" x14ac:dyDescent="0.2">
      <c r="B686" s="243"/>
      <c r="C686" s="119">
        <v>212</v>
      </c>
      <c r="D686" s="120" t="s">
        <v>308</v>
      </c>
      <c r="E686" s="121" t="s">
        <v>341</v>
      </c>
      <c r="F686" s="119" t="s">
        <v>9</v>
      </c>
      <c r="G686" s="121">
        <v>45.77</v>
      </c>
      <c r="H686" s="121"/>
      <c r="I686" s="121">
        <v>1</v>
      </c>
      <c r="J686" s="121" t="s">
        <v>119</v>
      </c>
      <c r="K686" s="122">
        <v>7</v>
      </c>
      <c r="L686" s="181"/>
      <c r="M686" s="143"/>
      <c r="N686" s="173">
        <v>0</v>
      </c>
      <c r="O686" s="158">
        <f t="shared" si="69"/>
        <v>0</v>
      </c>
      <c r="P686" s="124"/>
    </row>
    <row r="687" spans="2:16" s="116" customFormat="1" ht="15" customHeight="1" x14ac:dyDescent="0.2">
      <c r="B687" s="243"/>
      <c r="C687" s="119">
        <v>220</v>
      </c>
      <c r="D687" s="120" t="s">
        <v>308</v>
      </c>
      <c r="E687" s="131" t="s">
        <v>342</v>
      </c>
      <c r="F687" s="119" t="s">
        <v>24</v>
      </c>
      <c r="G687" s="121">
        <v>22.54</v>
      </c>
      <c r="H687" s="121"/>
      <c r="I687" s="121">
        <v>1</v>
      </c>
      <c r="J687" s="121" t="s">
        <v>119</v>
      </c>
      <c r="K687" s="141">
        <v>6</v>
      </c>
      <c r="L687" s="181"/>
      <c r="M687" s="143"/>
      <c r="N687" s="173">
        <v>0</v>
      </c>
      <c r="O687" s="158">
        <f t="shared" si="69"/>
        <v>0</v>
      </c>
      <c r="P687" s="124"/>
    </row>
    <row r="688" spans="2:16" s="116" customFormat="1" ht="15" customHeight="1" x14ac:dyDescent="0.2">
      <c r="B688" s="243"/>
      <c r="C688" s="119">
        <v>217</v>
      </c>
      <c r="D688" s="120" t="s">
        <v>308</v>
      </c>
      <c r="E688" s="121" t="s">
        <v>343</v>
      </c>
      <c r="F688" s="119" t="s">
        <v>24</v>
      </c>
      <c r="G688" s="121">
        <v>21.15</v>
      </c>
      <c r="H688" s="121"/>
      <c r="I688" s="121">
        <v>1</v>
      </c>
      <c r="J688" s="121" t="s">
        <v>119</v>
      </c>
      <c r="K688" s="122">
        <v>6</v>
      </c>
      <c r="L688" s="181"/>
      <c r="M688" s="143"/>
      <c r="N688" s="173">
        <v>0</v>
      </c>
      <c r="O688" s="158">
        <f t="shared" si="69"/>
        <v>0</v>
      </c>
      <c r="P688" s="124"/>
    </row>
    <row r="689" spans="2:16" s="116" customFormat="1" ht="15" customHeight="1" x14ac:dyDescent="0.2">
      <c r="B689" s="243"/>
      <c r="C689" s="119" t="s">
        <v>344</v>
      </c>
      <c r="D689" s="120" t="s">
        <v>308</v>
      </c>
      <c r="E689" s="131" t="s">
        <v>316</v>
      </c>
      <c r="F689" s="119" t="s">
        <v>24</v>
      </c>
      <c r="G689" s="121">
        <v>2.89</v>
      </c>
      <c r="H689" s="121"/>
      <c r="I689" s="121"/>
      <c r="J689" s="121" t="s">
        <v>119</v>
      </c>
      <c r="K689" s="141">
        <v>6</v>
      </c>
      <c r="L689" s="181"/>
      <c r="M689" s="143"/>
      <c r="N689" s="173">
        <v>0</v>
      </c>
      <c r="O689" s="158">
        <f t="shared" si="69"/>
        <v>0</v>
      </c>
      <c r="P689" s="124"/>
    </row>
    <row r="690" spans="2:16" s="116" customFormat="1" ht="15" customHeight="1" x14ac:dyDescent="0.2">
      <c r="B690" s="243"/>
      <c r="C690" s="119" t="s">
        <v>345</v>
      </c>
      <c r="D690" s="120" t="s">
        <v>308</v>
      </c>
      <c r="E690" s="131" t="s">
        <v>64</v>
      </c>
      <c r="F690" s="119" t="s">
        <v>16</v>
      </c>
      <c r="G690" s="121">
        <v>2.64</v>
      </c>
      <c r="H690" s="121">
        <v>5.8</v>
      </c>
      <c r="I690" s="121">
        <v>1</v>
      </c>
      <c r="J690" s="121" t="s">
        <v>119</v>
      </c>
      <c r="K690" s="141">
        <v>1</v>
      </c>
      <c r="L690" s="181"/>
      <c r="M690" s="143"/>
      <c r="N690" s="173">
        <v>0</v>
      </c>
      <c r="O690" s="158">
        <f t="shared" si="69"/>
        <v>0</v>
      </c>
      <c r="P690" s="124"/>
    </row>
    <row r="691" spans="2:16" s="116" customFormat="1" ht="15" customHeight="1" x14ac:dyDescent="0.2">
      <c r="B691" s="243"/>
      <c r="C691" s="119">
        <v>221</v>
      </c>
      <c r="D691" s="120" t="s">
        <v>308</v>
      </c>
      <c r="E691" s="131" t="s">
        <v>11</v>
      </c>
      <c r="F691" s="119" t="s">
        <v>9</v>
      </c>
      <c r="G691" s="121">
        <v>14.36</v>
      </c>
      <c r="H691" s="121"/>
      <c r="I691" s="121">
        <v>1</v>
      </c>
      <c r="J691" s="121" t="s">
        <v>119</v>
      </c>
      <c r="K691" s="141">
        <v>6</v>
      </c>
      <c r="L691" s="181"/>
      <c r="M691" s="143"/>
      <c r="N691" s="173">
        <v>0</v>
      </c>
      <c r="O691" s="158">
        <f t="shared" si="69"/>
        <v>0</v>
      </c>
      <c r="P691" s="124"/>
    </row>
    <row r="692" spans="2:16" s="116" customFormat="1" ht="15" customHeight="1" x14ac:dyDescent="0.2">
      <c r="B692" s="243"/>
      <c r="C692" s="119">
        <v>215</v>
      </c>
      <c r="D692" s="120" t="s">
        <v>308</v>
      </c>
      <c r="E692" s="131" t="s">
        <v>346</v>
      </c>
      <c r="F692" s="119" t="s">
        <v>16</v>
      </c>
      <c r="G692" s="121">
        <v>7.03</v>
      </c>
      <c r="H692" s="121">
        <v>22.5</v>
      </c>
      <c r="I692" s="121">
        <v>1</v>
      </c>
      <c r="J692" s="121" t="s">
        <v>119</v>
      </c>
      <c r="K692" s="141">
        <v>1</v>
      </c>
      <c r="L692" s="181"/>
      <c r="M692" s="143"/>
      <c r="N692" s="173">
        <v>0</v>
      </c>
      <c r="O692" s="158">
        <f t="shared" si="69"/>
        <v>0</v>
      </c>
      <c r="P692" s="124"/>
    </row>
    <row r="693" spans="2:16" s="116" customFormat="1" ht="15" customHeight="1" x14ac:dyDescent="0.2">
      <c r="B693" s="243"/>
      <c r="C693" s="119">
        <v>216</v>
      </c>
      <c r="D693" s="120" t="s">
        <v>308</v>
      </c>
      <c r="E693" s="139" t="s">
        <v>347</v>
      </c>
      <c r="F693" s="119" t="s">
        <v>16</v>
      </c>
      <c r="G693" s="121">
        <v>7.68</v>
      </c>
      <c r="H693" s="121">
        <v>23.1</v>
      </c>
      <c r="I693" s="121">
        <v>1</v>
      </c>
      <c r="J693" s="121" t="s">
        <v>119</v>
      </c>
      <c r="K693" s="122">
        <v>1</v>
      </c>
      <c r="L693" s="181"/>
      <c r="M693" s="143"/>
      <c r="N693" s="173">
        <v>0</v>
      </c>
      <c r="O693" s="158">
        <f t="shared" si="69"/>
        <v>0</v>
      </c>
      <c r="P693" s="124"/>
    </row>
    <row r="694" spans="2:16" s="116" customFormat="1" ht="15" customHeight="1" x14ac:dyDescent="0.2">
      <c r="B694" s="243"/>
      <c r="C694" s="135">
        <v>226</v>
      </c>
      <c r="D694" s="120" t="s">
        <v>308</v>
      </c>
      <c r="E694" s="139" t="s">
        <v>348</v>
      </c>
      <c r="F694" s="131" t="s">
        <v>16</v>
      </c>
      <c r="G694" s="131">
        <v>9.1300000000000008</v>
      </c>
      <c r="H694" s="135"/>
      <c r="I694" s="140">
        <v>1</v>
      </c>
      <c r="J694" s="121" t="s">
        <v>119</v>
      </c>
      <c r="K694" s="131">
        <v>1</v>
      </c>
      <c r="L694" s="183"/>
      <c r="M694" s="143"/>
      <c r="N694" s="173">
        <v>0</v>
      </c>
      <c r="O694" s="158">
        <f t="shared" si="69"/>
        <v>0</v>
      </c>
      <c r="P694" s="124"/>
    </row>
    <row r="695" spans="2:16" s="116" customFormat="1" ht="15" customHeight="1" x14ac:dyDescent="0.2">
      <c r="B695" s="243"/>
      <c r="C695" s="135">
        <v>218</v>
      </c>
      <c r="D695" s="120" t="s">
        <v>308</v>
      </c>
      <c r="E695" s="133" t="s">
        <v>331</v>
      </c>
      <c r="F695" s="131" t="s">
        <v>16</v>
      </c>
      <c r="G695" s="140">
        <v>2</v>
      </c>
      <c r="H695" s="135"/>
      <c r="I695" s="140">
        <v>1</v>
      </c>
      <c r="J695" s="121" t="s">
        <v>119</v>
      </c>
      <c r="K695" s="131">
        <v>10</v>
      </c>
      <c r="L695" s="183"/>
      <c r="M695" s="143"/>
      <c r="N695" s="173">
        <v>0</v>
      </c>
      <c r="O695" s="158">
        <f t="shared" si="69"/>
        <v>0</v>
      </c>
      <c r="P695" s="124"/>
    </row>
    <row r="696" spans="2:16" s="116" customFormat="1" ht="15" customHeight="1" x14ac:dyDescent="0.2">
      <c r="B696" s="243"/>
      <c r="C696" s="135">
        <v>219</v>
      </c>
      <c r="D696" s="120" t="s">
        <v>308</v>
      </c>
      <c r="E696" s="133" t="s">
        <v>349</v>
      </c>
      <c r="F696" s="131" t="s">
        <v>16</v>
      </c>
      <c r="G696" s="131">
        <v>2.56</v>
      </c>
      <c r="H696" s="135"/>
      <c r="I696" s="140">
        <v>1</v>
      </c>
      <c r="J696" s="121" t="s">
        <v>119</v>
      </c>
      <c r="K696" s="131">
        <v>1</v>
      </c>
      <c r="L696" s="183"/>
      <c r="M696" s="136"/>
      <c r="N696" s="173">
        <v>0</v>
      </c>
      <c r="O696" s="158">
        <f t="shared" si="69"/>
        <v>0</v>
      </c>
      <c r="P696" s="124"/>
    </row>
    <row r="697" spans="2:16" s="116" customFormat="1" ht="15" customHeight="1" x14ac:dyDescent="0.2">
      <c r="B697" s="243"/>
      <c r="C697" s="119">
        <v>225</v>
      </c>
      <c r="D697" s="120" t="s">
        <v>308</v>
      </c>
      <c r="E697" s="121" t="s">
        <v>179</v>
      </c>
      <c r="F697" s="119" t="s">
        <v>16</v>
      </c>
      <c r="G697" s="121">
        <v>3.07</v>
      </c>
      <c r="H697" s="121"/>
      <c r="I697" s="121"/>
      <c r="J697" s="121" t="s">
        <v>119</v>
      </c>
      <c r="K697" s="122">
        <v>2</v>
      </c>
      <c r="L697" s="181"/>
      <c r="M697" s="143"/>
      <c r="N697" s="173">
        <v>0</v>
      </c>
      <c r="O697" s="158">
        <f t="shared" si="69"/>
        <v>0</v>
      </c>
      <c r="P697" s="124"/>
    </row>
    <row r="698" spans="2:16" s="116" customFormat="1" ht="15" customHeight="1" x14ac:dyDescent="0.2">
      <c r="B698" s="243"/>
      <c r="C698" s="119" t="s">
        <v>350</v>
      </c>
      <c r="D698" s="120" t="s">
        <v>308</v>
      </c>
      <c r="E698" s="131" t="s">
        <v>22</v>
      </c>
      <c r="F698" s="119" t="s">
        <v>16</v>
      </c>
      <c r="G698" s="121">
        <v>20.81</v>
      </c>
      <c r="H698" s="121"/>
      <c r="I698" s="121">
        <v>1</v>
      </c>
      <c r="J698" s="121" t="s">
        <v>119</v>
      </c>
      <c r="K698" s="141">
        <v>2</v>
      </c>
      <c r="L698" s="181"/>
      <c r="M698" s="143"/>
      <c r="N698" s="173">
        <v>0</v>
      </c>
      <c r="O698" s="158">
        <f t="shared" si="69"/>
        <v>0</v>
      </c>
      <c r="P698" s="124"/>
    </row>
    <row r="699" spans="2:16" s="116" customFormat="1" ht="15" customHeight="1" x14ac:dyDescent="0.2">
      <c r="B699" s="243"/>
      <c r="C699" s="119">
        <v>222</v>
      </c>
      <c r="D699" s="120" t="s">
        <v>308</v>
      </c>
      <c r="E699" s="119" t="s">
        <v>351</v>
      </c>
      <c r="F699" s="119" t="s">
        <v>16</v>
      </c>
      <c r="G699" s="121">
        <v>83.39</v>
      </c>
      <c r="H699" s="121"/>
      <c r="I699" s="121">
        <v>1</v>
      </c>
      <c r="J699" s="121" t="s">
        <v>119</v>
      </c>
      <c r="K699" s="122">
        <v>2</v>
      </c>
      <c r="L699" s="181"/>
      <c r="M699" s="143"/>
      <c r="N699" s="173">
        <v>0</v>
      </c>
      <c r="O699" s="158">
        <f t="shared" si="69"/>
        <v>0</v>
      </c>
      <c r="P699" s="124"/>
    </row>
    <row r="700" spans="2:16" s="116" customFormat="1" ht="15" customHeight="1" x14ac:dyDescent="0.2">
      <c r="B700" s="243"/>
      <c r="C700" s="119">
        <v>223</v>
      </c>
      <c r="D700" s="120" t="s">
        <v>308</v>
      </c>
      <c r="E700" s="121" t="s">
        <v>352</v>
      </c>
      <c r="F700" s="119" t="s">
        <v>9</v>
      </c>
      <c r="G700" s="121">
        <v>6.7</v>
      </c>
      <c r="H700" s="121"/>
      <c r="I700" s="121">
        <v>1</v>
      </c>
      <c r="J700" s="121" t="s">
        <v>119</v>
      </c>
      <c r="K700" s="122">
        <v>6</v>
      </c>
      <c r="L700" s="181"/>
      <c r="M700" s="143"/>
      <c r="N700" s="173">
        <v>0</v>
      </c>
      <c r="O700" s="158">
        <f t="shared" si="69"/>
        <v>0</v>
      </c>
      <c r="P700" s="124"/>
    </row>
    <row r="701" spans="2:16" s="125" customFormat="1" ht="26.25" customHeight="1" x14ac:dyDescent="0.2">
      <c r="B701" s="244" t="s">
        <v>353</v>
      </c>
      <c r="C701" s="245"/>
      <c r="D701" s="245"/>
      <c r="E701" s="245"/>
      <c r="F701" s="245"/>
      <c r="G701" s="245"/>
      <c r="H701" s="245"/>
      <c r="I701" s="245"/>
      <c r="J701" s="245"/>
      <c r="K701" s="246"/>
      <c r="L701" s="126">
        <f>SUM(L657:L700)</f>
        <v>0</v>
      </c>
      <c r="M701" s="126">
        <f t="shared" ref="M701:N701" si="70">SUM(M657:M700)</f>
        <v>0</v>
      </c>
      <c r="N701" s="126">
        <f t="shared" si="70"/>
        <v>0</v>
      </c>
      <c r="O701" s="32">
        <f>SUM(O657:O700)</f>
        <v>0</v>
      </c>
      <c r="P701" s="127"/>
    </row>
    <row r="702" spans="2:16" ht="15" customHeight="1" x14ac:dyDescent="0.2">
      <c r="B702" s="64"/>
      <c r="C702" s="64"/>
      <c r="D702" s="64"/>
      <c r="E702" s="64"/>
      <c r="F702" s="64"/>
      <c r="G702" s="64"/>
      <c r="H702" s="64"/>
      <c r="I702" s="64"/>
      <c r="J702" s="64"/>
      <c r="K702" s="64"/>
      <c r="L702" s="65"/>
      <c r="M702" s="65"/>
      <c r="N702" s="65"/>
      <c r="O702" s="66"/>
      <c r="P702" s="55"/>
    </row>
    <row r="703" spans="2:16" ht="15" customHeight="1" x14ac:dyDescent="0.2">
      <c r="B703" s="64"/>
      <c r="C703" s="64"/>
      <c r="D703" s="64"/>
      <c r="E703" s="64"/>
      <c r="F703" s="64"/>
      <c r="G703" s="64"/>
      <c r="H703" s="64"/>
      <c r="I703" s="64"/>
      <c r="J703" s="64"/>
      <c r="K703" s="64"/>
      <c r="L703" s="65"/>
      <c r="M703" s="65"/>
      <c r="N703" s="65"/>
      <c r="O703" s="66"/>
      <c r="P703" s="55"/>
    </row>
    <row r="704" spans="2:16" ht="15" customHeight="1" x14ac:dyDescent="0.2">
      <c r="B704" s="64"/>
      <c r="C704" s="64"/>
      <c r="D704" s="64"/>
      <c r="E704" s="64"/>
      <c r="F704" s="64"/>
      <c r="G704" s="64"/>
      <c r="H704" s="64"/>
      <c r="I704" s="64"/>
      <c r="J704" s="64"/>
      <c r="K704" s="64"/>
      <c r="L704" s="65"/>
      <c r="M704" s="65"/>
      <c r="N704" s="65"/>
      <c r="O704" s="66"/>
      <c r="P704" s="55"/>
    </row>
    <row r="705" spans="1:16" ht="15" customHeight="1" x14ac:dyDescent="0.2">
      <c r="B705" s="64"/>
      <c r="C705" s="64"/>
      <c r="D705" s="64"/>
      <c r="E705" s="64"/>
      <c r="F705" s="64"/>
      <c r="G705" s="64"/>
      <c r="H705" s="64"/>
      <c r="I705" s="64"/>
      <c r="J705" s="64"/>
      <c r="K705" s="64"/>
      <c r="L705" s="65"/>
      <c r="M705" s="65"/>
      <c r="N705" s="65"/>
      <c r="O705" s="66"/>
      <c r="P705" s="55"/>
    </row>
    <row r="706" spans="1:16" ht="15" customHeight="1" x14ac:dyDescent="0.2">
      <c r="B706" s="64"/>
      <c r="C706" s="64"/>
      <c r="D706" s="64"/>
      <c r="E706" s="64"/>
      <c r="F706" s="64"/>
      <c r="G706" s="64"/>
      <c r="H706" s="64"/>
      <c r="I706" s="64"/>
      <c r="J706" s="64"/>
      <c r="K706" s="64"/>
      <c r="L706" s="65"/>
      <c r="M706" s="65"/>
      <c r="N706" s="65"/>
      <c r="O706" s="65"/>
      <c r="P706" s="55"/>
    </row>
    <row r="707" spans="1:16" ht="15" customHeight="1" thickBot="1" x14ac:dyDescent="0.25"/>
    <row r="708" spans="1:16" ht="26.25" customHeight="1" x14ac:dyDescent="0.2">
      <c r="B708" s="322" t="s">
        <v>252</v>
      </c>
      <c r="C708" s="323"/>
      <c r="D708" s="323"/>
      <c r="E708" s="324"/>
      <c r="F708" s="92">
        <f>SUM(G16:G73)+SUM(G78:G130)+SUM(G135:G184)+SUM(G189:G250)+SUM(G255:G315)</f>
        <v>7583.5999999999949</v>
      </c>
      <c r="G708" s="93" t="s">
        <v>229</v>
      </c>
    </row>
    <row r="709" spans="1:16" ht="26.25" customHeight="1" x14ac:dyDescent="0.2">
      <c r="B709" s="350" t="s">
        <v>251</v>
      </c>
      <c r="C709" s="351"/>
      <c r="D709" s="351"/>
      <c r="E709" s="352"/>
      <c r="F709" s="67">
        <f>SUM(G321:G355)+SUM(G360:G377)+SUM(G382:G397)+SUM(G402:G424)+SUM(G429:G451)+SUM(G456:G480)+SUM(G485:G506)+SUM(G511:G537)+SUM(G542:G568)</f>
        <v>4130.9500000000007</v>
      </c>
      <c r="G709" s="94" t="s">
        <v>229</v>
      </c>
    </row>
    <row r="710" spans="1:16" ht="15" customHeight="1" x14ac:dyDescent="0.2">
      <c r="B710" s="317" t="s">
        <v>257</v>
      </c>
      <c r="C710" s="318"/>
      <c r="D710" s="318"/>
      <c r="E710" s="318"/>
      <c r="F710" s="67">
        <f>SUM(G574:G582)</f>
        <v>97.1</v>
      </c>
      <c r="G710" s="94" t="s">
        <v>230</v>
      </c>
    </row>
    <row r="711" spans="1:16" ht="15" customHeight="1" x14ac:dyDescent="0.2">
      <c r="B711" s="145" t="s">
        <v>354</v>
      </c>
      <c r="C711" s="146"/>
      <c r="D711" s="146"/>
      <c r="E711" s="147"/>
      <c r="F711" s="67">
        <f>SUM(G587:G598)+SUM(G603:G626)+SUM(G631:G636)+SUM(G641:G651)</f>
        <v>1015.0100000000001</v>
      </c>
      <c r="G711" s="94" t="s">
        <v>360</v>
      </c>
    </row>
    <row r="712" spans="1:16" ht="26.25" customHeight="1" x14ac:dyDescent="0.2">
      <c r="B712" s="145" t="s">
        <v>355</v>
      </c>
      <c r="C712" s="146"/>
      <c r="D712" s="146"/>
      <c r="E712" s="147"/>
      <c r="F712" s="67">
        <f>SUM(G657:G700)</f>
        <v>854.25999999999976</v>
      </c>
      <c r="G712" s="94" t="s">
        <v>230</v>
      </c>
    </row>
    <row r="713" spans="1:16" ht="15" customHeight="1" thickBot="1" x14ac:dyDescent="0.25">
      <c r="B713" s="353" t="s">
        <v>362</v>
      </c>
      <c r="C713" s="354"/>
      <c r="D713" s="354"/>
      <c r="E713" s="354"/>
      <c r="F713" s="95">
        <f>SUM(F708:F712)</f>
        <v>13680.919999999996</v>
      </c>
      <c r="G713" s="96" t="s">
        <v>253</v>
      </c>
    </row>
    <row r="714" spans="1:16" ht="15" customHeight="1" thickBot="1" x14ac:dyDescent="0.25">
      <c r="B714" s="70"/>
      <c r="C714" s="71"/>
      <c r="D714" s="71"/>
      <c r="E714" s="71"/>
      <c r="F714" s="72"/>
      <c r="G714" s="71"/>
    </row>
    <row r="715" spans="1:16" ht="15" customHeight="1" x14ac:dyDescent="0.2">
      <c r="A715" s="71"/>
      <c r="B715" s="362" t="s">
        <v>254</v>
      </c>
      <c r="C715" s="363"/>
      <c r="D715" s="363"/>
      <c r="E715" s="363"/>
      <c r="F715" s="97">
        <f>H31+H40+H41+H44+H87+H161+H222+H287</f>
        <v>1233</v>
      </c>
      <c r="G715" s="93" t="s">
        <v>229</v>
      </c>
    </row>
    <row r="716" spans="1:16" ht="15" customHeight="1" x14ac:dyDescent="0.2">
      <c r="A716" s="71"/>
      <c r="B716" s="317" t="s">
        <v>255</v>
      </c>
      <c r="C716" s="318"/>
      <c r="D716" s="318"/>
      <c r="E716" s="318"/>
      <c r="F716" s="73">
        <f>H323+H330+H331+H360+H377+H382+H389+H408+H409+H429+H436+H462+H463+H485+H492+H517+H518+H542+H549</f>
        <v>635</v>
      </c>
      <c r="G716" s="94" t="s">
        <v>229</v>
      </c>
    </row>
    <row r="717" spans="1:16" ht="15" customHeight="1" x14ac:dyDescent="0.2">
      <c r="A717" s="71"/>
      <c r="B717" s="317" t="s">
        <v>256</v>
      </c>
      <c r="C717" s="318"/>
      <c r="D717" s="318"/>
      <c r="E717" s="318"/>
      <c r="F717" s="74">
        <f>SUM(H574:H582)</f>
        <v>24</v>
      </c>
      <c r="G717" s="94" t="s">
        <v>229</v>
      </c>
    </row>
    <row r="718" spans="1:16" ht="15" customHeight="1" x14ac:dyDescent="0.2">
      <c r="A718" s="71"/>
      <c r="B718" s="258" t="s">
        <v>356</v>
      </c>
      <c r="C718" s="259"/>
      <c r="D718" s="259"/>
      <c r="E718" s="259"/>
      <c r="F718" s="74">
        <f>SUM(H603:H626)+SUM(H587:H598)+SUM(H631:H636)+SUM(H641:H651)</f>
        <v>343</v>
      </c>
      <c r="G718" s="94" t="s">
        <v>360</v>
      </c>
    </row>
    <row r="719" spans="1:16" ht="15" customHeight="1" x14ac:dyDescent="0.2">
      <c r="A719" s="71"/>
      <c r="B719" s="258" t="s">
        <v>357</v>
      </c>
      <c r="C719" s="259"/>
      <c r="D719" s="259"/>
      <c r="E719" s="259"/>
      <c r="F719" s="73">
        <f>SUM(H657:H700)</f>
        <v>88.1</v>
      </c>
      <c r="G719" s="94" t="s">
        <v>360</v>
      </c>
    </row>
    <row r="721" spans="1:11" ht="15" customHeight="1" thickBot="1" x14ac:dyDescent="0.25">
      <c r="A721" s="71"/>
      <c r="B721" s="353" t="s">
        <v>363</v>
      </c>
      <c r="C721" s="354"/>
      <c r="D721" s="354"/>
      <c r="E721" s="354"/>
      <c r="F721" s="95">
        <f>SUM(F715:F719)</f>
        <v>2323.1</v>
      </c>
      <c r="G721" s="96" t="s">
        <v>229</v>
      </c>
    </row>
    <row r="722" spans="1:11" ht="15" customHeight="1" thickBot="1" x14ac:dyDescent="0.25">
      <c r="A722" s="71"/>
      <c r="B722" s="70"/>
      <c r="C722" s="71"/>
      <c r="D722" s="71"/>
      <c r="E722" s="71"/>
      <c r="F722" s="72"/>
      <c r="G722" s="71"/>
    </row>
    <row r="723" spans="1:11" ht="15" customHeight="1" thickBot="1" x14ac:dyDescent="0.25">
      <c r="B723" s="362" t="s">
        <v>122</v>
      </c>
      <c r="C723" s="363"/>
      <c r="D723" s="363"/>
      <c r="E723" s="363"/>
      <c r="F723" s="97">
        <v>5598</v>
      </c>
      <c r="G723" s="93" t="s">
        <v>229</v>
      </c>
      <c r="H723" s="196" t="s">
        <v>372</v>
      </c>
    </row>
    <row r="724" spans="1:11" ht="15" customHeight="1" thickBot="1" x14ac:dyDescent="0.25">
      <c r="B724" s="317" t="s">
        <v>211</v>
      </c>
      <c r="C724" s="318"/>
      <c r="D724" s="318"/>
      <c r="E724" s="318"/>
      <c r="F724" s="73">
        <v>4915</v>
      </c>
      <c r="G724" s="94" t="s">
        <v>229</v>
      </c>
      <c r="H724" s="196" t="s">
        <v>372</v>
      </c>
    </row>
    <row r="725" spans="1:11" ht="15" customHeight="1" thickBot="1" x14ac:dyDescent="0.25">
      <c r="B725" s="364" t="s">
        <v>123</v>
      </c>
      <c r="C725" s="365"/>
      <c r="D725" s="365"/>
      <c r="E725" s="365"/>
      <c r="F725" s="98">
        <v>274</v>
      </c>
      <c r="G725" s="99" t="s">
        <v>229</v>
      </c>
      <c r="H725" s="195" t="s">
        <v>372</v>
      </c>
    </row>
    <row r="727" spans="1:11" ht="15" customHeight="1" x14ac:dyDescent="0.2">
      <c r="B727" s="315" t="s">
        <v>375</v>
      </c>
      <c r="C727" s="316"/>
      <c r="D727" s="316"/>
      <c r="E727" s="316"/>
      <c r="F727" s="316"/>
      <c r="G727" s="56"/>
      <c r="H727" s="56"/>
      <c r="I727" s="56"/>
      <c r="J727" s="56"/>
    </row>
    <row r="728" spans="1:11" ht="15" customHeight="1" x14ac:dyDescent="0.2">
      <c r="B728" s="355" t="s">
        <v>380</v>
      </c>
      <c r="C728" s="356"/>
      <c r="D728" s="356"/>
      <c r="E728" s="356"/>
      <c r="F728" s="75">
        <f>O317*2.5+O570*2.5+O583*2.5+O653*2.5+O701*2.5</f>
        <v>0</v>
      </c>
      <c r="G728" s="76"/>
      <c r="H728" s="76"/>
      <c r="I728" s="76"/>
      <c r="J728" s="76"/>
    </row>
    <row r="729" spans="1:11" ht="15" customHeight="1" x14ac:dyDescent="0.2">
      <c r="B729" s="355" t="s">
        <v>373</v>
      </c>
      <c r="C729" s="356"/>
      <c r="D729" s="356"/>
      <c r="E729" s="356"/>
      <c r="F729" s="100"/>
      <c r="G729" s="310" t="s">
        <v>258</v>
      </c>
      <c r="H729" s="311"/>
      <c r="I729" s="76"/>
      <c r="J729" s="76"/>
    </row>
    <row r="730" spans="1:11" ht="15" customHeight="1" x14ac:dyDescent="0.2">
      <c r="B730" s="312" t="s">
        <v>128</v>
      </c>
      <c r="C730" s="313"/>
      <c r="D730" s="313"/>
      <c r="E730" s="314"/>
      <c r="F730" s="100"/>
      <c r="G730" s="310" t="s">
        <v>258</v>
      </c>
      <c r="H730" s="311"/>
      <c r="I730" s="76"/>
      <c r="J730" s="76"/>
    </row>
    <row r="731" spans="1:11" ht="15" customHeight="1" x14ac:dyDescent="0.2">
      <c r="B731" s="312" t="s">
        <v>377</v>
      </c>
      <c r="C731" s="313"/>
      <c r="D731" s="313"/>
      <c r="E731" s="314"/>
      <c r="F731" s="197">
        <f>F730*3624</f>
        <v>0</v>
      </c>
      <c r="G731" s="400" t="s">
        <v>359</v>
      </c>
      <c r="H731" s="401"/>
      <c r="I731" s="402"/>
      <c r="J731" s="402"/>
      <c r="K731" s="402"/>
    </row>
    <row r="732" spans="1:11" ht="15" customHeight="1" x14ac:dyDescent="0.2">
      <c r="B732" s="403" t="s">
        <v>379</v>
      </c>
      <c r="C732" s="404"/>
      <c r="D732" s="404"/>
      <c r="E732" s="405"/>
      <c r="F732" s="100"/>
      <c r="G732" s="310" t="s">
        <v>258</v>
      </c>
      <c r="H732" s="311"/>
      <c r="I732" s="76"/>
      <c r="J732" s="76"/>
    </row>
    <row r="733" spans="1:11" ht="30.75" customHeight="1" x14ac:dyDescent="0.2">
      <c r="B733" s="348" t="s">
        <v>376</v>
      </c>
      <c r="C733" s="349"/>
      <c r="D733" s="349"/>
      <c r="E733" s="349"/>
      <c r="F733" s="201">
        <f>F728+F729+F731+F732</f>
        <v>0</v>
      </c>
      <c r="G733" s="76"/>
      <c r="H733" s="76"/>
      <c r="I733" s="76"/>
      <c r="J733" s="76"/>
    </row>
    <row r="734" spans="1:11" ht="15" customHeight="1" x14ac:dyDescent="0.2">
      <c r="B734" s="202" t="s">
        <v>210</v>
      </c>
      <c r="C734" s="203"/>
      <c r="D734" s="203"/>
      <c r="E734" s="204"/>
      <c r="F734" s="205">
        <f>F733*21/100</f>
        <v>0</v>
      </c>
    </row>
    <row r="735" spans="1:11" ht="15" customHeight="1" x14ac:dyDescent="0.2">
      <c r="B735" s="398" t="s">
        <v>378</v>
      </c>
      <c r="C735" s="399"/>
      <c r="D735" s="399"/>
      <c r="E735" s="399"/>
      <c r="F735" s="205">
        <f>SUM(F733:F734)</f>
        <v>0</v>
      </c>
    </row>
    <row r="736" spans="1:11" ht="15" customHeight="1" x14ac:dyDescent="0.2">
      <c r="B736" s="77"/>
      <c r="C736" s="78"/>
      <c r="D736" s="78"/>
      <c r="E736" s="78"/>
      <c r="F736" s="79"/>
    </row>
    <row r="737" spans="2:6" ht="15" customHeight="1" x14ac:dyDescent="0.2">
      <c r="B737" s="77"/>
      <c r="C737" s="78"/>
      <c r="D737" s="78"/>
      <c r="E737" s="78"/>
      <c r="F737" s="79"/>
    </row>
  </sheetData>
  <autoFilter ref="B13:P701" xr:uid="{00000000-0009-0000-0000-000000000000}"/>
  <mergeCells count="850">
    <mergeCell ref="N600:N601"/>
    <mergeCell ref="N628:N629"/>
    <mergeCell ref="N638:N639"/>
    <mergeCell ref="N654:N655"/>
    <mergeCell ref="N75:N76"/>
    <mergeCell ref="N132:N133"/>
    <mergeCell ref="N186:N187"/>
    <mergeCell ref="N252:N253"/>
    <mergeCell ref="N318:N319"/>
    <mergeCell ref="N357:N358"/>
    <mergeCell ref="N379:N380"/>
    <mergeCell ref="N399:N400"/>
    <mergeCell ref="N426:N427"/>
    <mergeCell ref="N163:N166"/>
    <mergeCell ref="N191:N195"/>
    <mergeCell ref="N219:N221"/>
    <mergeCell ref="N224:N226"/>
    <mergeCell ref="N332:N336"/>
    <mergeCell ref="N341:N344"/>
    <mergeCell ref="N544:N548"/>
    <mergeCell ref="N557:N559"/>
    <mergeCell ref="N594:N598"/>
    <mergeCell ref="N158:N160"/>
    <mergeCell ref="N345:N349"/>
    <mergeCell ref="L594:L598"/>
    <mergeCell ref="B587:B598"/>
    <mergeCell ref="L571:L572"/>
    <mergeCell ref="O571:O572"/>
    <mergeCell ref="B573:O573"/>
    <mergeCell ref="B574:B582"/>
    <mergeCell ref="B583:K583"/>
    <mergeCell ref="B571:B572"/>
    <mergeCell ref="C571:C572"/>
    <mergeCell ref="D571:D572"/>
    <mergeCell ref="E571:E572"/>
    <mergeCell ref="F571:F572"/>
    <mergeCell ref="G571:G572"/>
    <mergeCell ref="H571:H572"/>
    <mergeCell ref="I571:I572"/>
    <mergeCell ref="J571:J572"/>
    <mergeCell ref="C594:C598"/>
    <mergeCell ref="D594:D598"/>
    <mergeCell ref="F594:F598"/>
    <mergeCell ref="G594:G598"/>
    <mergeCell ref="H594:H598"/>
    <mergeCell ref="I594:I598"/>
    <mergeCell ref="J594:J598"/>
    <mergeCell ref="K594:K598"/>
    <mergeCell ref="B735:E735"/>
    <mergeCell ref="P13:P14"/>
    <mergeCell ref="G731:K731"/>
    <mergeCell ref="B732:E732"/>
    <mergeCell ref="G732:H732"/>
    <mergeCell ref="B731:E731"/>
    <mergeCell ref="E441:E442"/>
    <mergeCell ref="E446:E447"/>
    <mergeCell ref="E449:E451"/>
    <mergeCell ref="E536:E537"/>
    <mergeCell ref="E531:E533"/>
    <mergeCell ref="E472:E474"/>
    <mergeCell ref="E475:E477"/>
    <mergeCell ref="E494:E495"/>
    <mergeCell ref="E499:E502"/>
    <mergeCell ref="E503:E504"/>
    <mergeCell ref="E467:E468"/>
    <mergeCell ref="E519:E521"/>
    <mergeCell ref="E523:E524"/>
    <mergeCell ref="E528:E530"/>
    <mergeCell ref="B455:O455"/>
    <mergeCell ref="B508:B509"/>
    <mergeCell ref="B710:E710"/>
    <mergeCell ref="B717:E717"/>
    <mergeCell ref="F512:F516"/>
    <mergeCell ref="F525:F527"/>
    <mergeCell ref="E508:E509"/>
    <mergeCell ref="H508:H509"/>
    <mergeCell ref="L508:L509"/>
    <mergeCell ref="O544:O548"/>
    <mergeCell ref="F557:F559"/>
    <mergeCell ref="G557:G559"/>
    <mergeCell ref="H557:H559"/>
    <mergeCell ref="I557:I559"/>
    <mergeCell ref="J557:J559"/>
    <mergeCell ref="K557:K559"/>
    <mergeCell ref="L557:L559"/>
    <mergeCell ref="O557:O559"/>
    <mergeCell ref="J550:J555"/>
    <mergeCell ref="J544:J548"/>
    <mergeCell ref="K544:K548"/>
    <mergeCell ref="L544:L548"/>
    <mergeCell ref="L512:L516"/>
    <mergeCell ref="O512:O516"/>
    <mergeCell ref="L525:L527"/>
    <mergeCell ref="O525:O527"/>
    <mergeCell ref="N508:N509"/>
    <mergeCell ref="N539:N540"/>
    <mergeCell ref="J565:J567"/>
    <mergeCell ref="J494:J495"/>
    <mergeCell ref="K528:K530"/>
    <mergeCell ref="K531:K533"/>
    <mergeCell ref="K536:K537"/>
    <mergeCell ref="J512:J516"/>
    <mergeCell ref="K512:K516"/>
    <mergeCell ref="G512:G516"/>
    <mergeCell ref="H512:H516"/>
    <mergeCell ref="I512:I516"/>
    <mergeCell ref="J560:J564"/>
    <mergeCell ref="G525:G527"/>
    <mergeCell ref="H525:H527"/>
    <mergeCell ref="I525:I527"/>
    <mergeCell ref="J525:J527"/>
    <mergeCell ref="K525:K527"/>
    <mergeCell ref="K519:K521"/>
    <mergeCell ref="K523:K524"/>
    <mergeCell ref="J523:J524"/>
    <mergeCell ref="F318:F319"/>
    <mergeCell ref="B316:K316"/>
    <mergeCell ref="B318:B319"/>
    <mergeCell ref="C318:C319"/>
    <mergeCell ref="C13:C14"/>
    <mergeCell ref="D13:D14"/>
    <mergeCell ref="E13:E14"/>
    <mergeCell ref="F13:F14"/>
    <mergeCell ref="G13:G14"/>
    <mergeCell ref="C75:C76"/>
    <mergeCell ref="D75:D76"/>
    <mergeCell ref="E75:E76"/>
    <mergeCell ref="F75:F76"/>
    <mergeCell ref="G75:G76"/>
    <mergeCell ref="G163:G166"/>
    <mergeCell ref="K167:K168"/>
    <mergeCell ref="J158:J160"/>
    <mergeCell ref="K158:K160"/>
    <mergeCell ref="J224:J226"/>
    <mergeCell ref="H13:H14"/>
    <mergeCell ref="I13:I14"/>
    <mergeCell ref="H75:H76"/>
    <mergeCell ref="I75:I76"/>
    <mergeCell ref="E60:E61"/>
    <mergeCell ref="E63:E65"/>
    <mergeCell ref="K75:K76"/>
    <mergeCell ref="H35:H39"/>
    <mergeCell ref="C132:C133"/>
    <mergeCell ref="D132:D133"/>
    <mergeCell ref="E132:E133"/>
    <mergeCell ref="F132:F133"/>
    <mergeCell ref="O135:O139"/>
    <mergeCell ref="I112:I114"/>
    <mergeCell ref="B185:K185"/>
    <mergeCell ref="B189:B250"/>
    <mergeCell ref="D191:D195"/>
    <mergeCell ref="C191:C195"/>
    <mergeCell ref="D219:D221"/>
    <mergeCell ref="C219:C221"/>
    <mergeCell ref="D224:D226"/>
    <mergeCell ref="C224:C226"/>
    <mergeCell ref="E201:E202"/>
    <mergeCell ref="E216:E218"/>
    <mergeCell ref="B186:B187"/>
    <mergeCell ref="C186:C187"/>
    <mergeCell ref="D186:D187"/>
    <mergeCell ref="E186:E187"/>
    <mergeCell ref="F186:F187"/>
    <mergeCell ref="B134:O134"/>
    <mergeCell ref="I163:I166"/>
    <mergeCell ref="J163:J166"/>
    <mergeCell ref="I35:I39"/>
    <mergeCell ref="J35:J39"/>
    <mergeCell ref="J33:J34"/>
    <mergeCell ref="G80:G84"/>
    <mergeCell ref="H80:H84"/>
    <mergeCell ref="I80:I84"/>
    <mergeCell ref="J80:J84"/>
    <mergeCell ref="K80:K84"/>
    <mergeCell ref="K33:K34"/>
    <mergeCell ref="B74:K74"/>
    <mergeCell ref="B75:B76"/>
    <mergeCell ref="F80:F84"/>
    <mergeCell ref="B16:B73"/>
    <mergeCell ref="E236:E238"/>
    <mergeCell ref="E240:E243"/>
    <mergeCell ref="E245:E246"/>
    <mergeCell ref="J227:J228"/>
    <mergeCell ref="E227:E228"/>
    <mergeCell ref="E198:E199"/>
    <mergeCell ref="F219:F221"/>
    <mergeCell ref="F224:F226"/>
    <mergeCell ref="E229:E234"/>
    <mergeCell ref="G219:G221"/>
    <mergeCell ref="H219:H221"/>
    <mergeCell ref="I219:I221"/>
    <mergeCell ref="J219:J221"/>
    <mergeCell ref="G224:G226"/>
    <mergeCell ref="H224:H226"/>
    <mergeCell ref="I224:I226"/>
    <mergeCell ref="J216:J218"/>
    <mergeCell ref="B357:B358"/>
    <mergeCell ref="H357:H358"/>
    <mergeCell ref="O252:O253"/>
    <mergeCell ref="F255:F259"/>
    <mergeCell ref="G255:G259"/>
    <mergeCell ref="B252:B253"/>
    <mergeCell ref="C252:C253"/>
    <mergeCell ref="D252:D253"/>
    <mergeCell ref="C332:C336"/>
    <mergeCell ref="J324:J325"/>
    <mergeCell ref="O289:O291"/>
    <mergeCell ref="L284:L286"/>
    <mergeCell ref="L289:L291"/>
    <mergeCell ref="H255:H259"/>
    <mergeCell ref="I255:I259"/>
    <mergeCell ref="K252:K253"/>
    <mergeCell ref="L252:L253"/>
    <mergeCell ref="J255:J259"/>
    <mergeCell ref="K267:K268"/>
    <mergeCell ref="D255:D259"/>
    <mergeCell ref="J284:J286"/>
    <mergeCell ref="K273:K274"/>
    <mergeCell ref="K275:K278"/>
    <mergeCell ref="L255:L259"/>
    <mergeCell ref="O255:O259"/>
    <mergeCell ref="K281:K283"/>
    <mergeCell ref="F284:F286"/>
    <mergeCell ref="F289:F291"/>
    <mergeCell ref="G284:G286"/>
    <mergeCell ref="G289:G291"/>
    <mergeCell ref="J281:J283"/>
    <mergeCell ref="N255:N259"/>
    <mergeCell ref="N284:N286"/>
    <mergeCell ref="N289:N291"/>
    <mergeCell ref="K255:K259"/>
    <mergeCell ref="O284:O286"/>
    <mergeCell ref="C255:C259"/>
    <mergeCell ref="E267:E268"/>
    <mergeCell ref="E299:E303"/>
    <mergeCell ref="E292:E294"/>
    <mergeCell ref="J295:J296"/>
    <mergeCell ref="J292:J294"/>
    <mergeCell ref="H284:H286"/>
    <mergeCell ref="H289:H291"/>
    <mergeCell ref="I284:I286"/>
    <mergeCell ref="D284:D286"/>
    <mergeCell ref="E281:E283"/>
    <mergeCell ref="D345:D349"/>
    <mergeCell ref="C345:C349"/>
    <mergeCell ref="L341:L344"/>
    <mergeCell ref="I345:I349"/>
    <mergeCell ref="J345:J349"/>
    <mergeCell ref="K345:K349"/>
    <mergeCell ref="L345:L349"/>
    <mergeCell ref="K341:K344"/>
    <mergeCell ref="D341:D344"/>
    <mergeCell ref="C341:C344"/>
    <mergeCell ref="F341:F344"/>
    <mergeCell ref="F345:F349"/>
    <mergeCell ref="G341:G344"/>
    <mergeCell ref="H341:H344"/>
    <mergeCell ref="I341:I344"/>
    <mergeCell ref="J341:J344"/>
    <mergeCell ref="E171:E175"/>
    <mergeCell ref="E182:E183"/>
    <mergeCell ref="O186:O187"/>
    <mergeCell ref="L163:L166"/>
    <mergeCell ref="O191:O195"/>
    <mergeCell ref="O80:O84"/>
    <mergeCell ref="L80:L84"/>
    <mergeCell ref="O158:O160"/>
    <mergeCell ref="E142:E143"/>
    <mergeCell ref="E98:E100"/>
    <mergeCell ref="E90:E97"/>
    <mergeCell ref="E102:E103"/>
    <mergeCell ref="G186:G187"/>
    <mergeCell ref="F191:F195"/>
    <mergeCell ref="G191:G195"/>
    <mergeCell ref="H191:H195"/>
    <mergeCell ref="B188:O188"/>
    <mergeCell ref="K171:K175"/>
    <mergeCell ref="B131:K131"/>
    <mergeCell ref="F112:F114"/>
    <mergeCell ref="K163:K166"/>
    <mergeCell ref="I132:I133"/>
    <mergeCell ref="E147:E154"/>
    <mergeCell ref="B132:B133"/>
    <mergeCell ref="O35:O39"/>
    <mergeCell ref="K142:K143"/>
    <mergeCell ref="K147:K154"/>
    <mergeCell ref="J147:J154"/>
    <mergeCell ref="K132:K133"/>
    <mergeCell ref="L132:L133"/>
    <mergeCell ref="O132:O133"/>
    <mergeCell ref="F135:F139"/>
    <mergeCell ref="G135:G139"/>
    <mergeCell ref="H135:H139"/>
    <mergeCell ref="I135:I139"/>
    <mergeCell ref="J135:J139"/>
    <mergeCell ref="I56:I59"/>
    <mergeCell ref="J56:J59"/>
    <mergeCell ref="H132:H133"/>
    <mergeCell ref="K135:K139"/>
    <mergeCell ref="L135:L139"/>
    <mergeCell ref="J112:J114"/>
    <mergeCell ref="K112:K114"/>
    <mergeCell ref="L112:L114"/>
    <mergeCell ref="O112:O114"/>
    <mergeCell ref="L75:L76"/>
    <mergeCell ref="O75:O76"/>
    <mergeCell ref="B77:O77"/>
    <mergeCell ref="B10:C10"/>
    <mergeCell ref="B11:C11"/>
    <mergeCell ref="G56:G59"/>
    <mergeCell ref="F56:F59"/>
    <mergeCell ref="F35:F39"/>
    <mergeCell ref="G35:G39"/>
    <mergeCell ref="B15:O15"/>
    <mergeCell ref="E16:E19"/>
    <mergeCell ref="E23:E24"/>
    <mergeCell ref="E25:E27"/>
    <mergeCell ref="K56:K59"/>
    <mergeCell ref="L56:L59"/>
    <mergeCell ref="O56:O59"/>
    <mergeCell ref="B13:B14"/>
    <mergeCell ref="E33:E34"/>
    <mergeCell ref="E45:E47"/>
    <mergeCell ref="E49:E50"/>
    <mergeCell ref="L13:L14"/>
    <mergeCell ref="O13:O14"/>
    <mergeCell ref="K13:K14"/>
    <mergeCell ref="K35:K39"/>
    <mergeCell ref="H56:H59"/>
    <mergeCell ref="L35:L39"/>
    <mergeCell ref="D11:E11"/>
    <mergeCell ref="G132:G133"/>
    <mergeCell ref="G112:G114"/>
    <mergeCell ref="H112:H114"/>
    <mergeCell ref="F158:F160"/>
    <mergeCell ref="G158:G160"/>
    <mergeCell ref="H158:H160"/>
    <mergeCell ref="I158:I160"/>
    <mergeCell ref="O224:O226"/>
    <mergeCell ref="K216:K218"/>
    <mergeCell ref="O219:O221"/>
    <mergeCell ref="H186:H187"/>
    <mergeCell ref="I186:I187"/>
    <mergeCell ref="J186:J187"/>
    <mergeCell ref="H163:H166"/>
    <mergeCell ref="K182:K183"/>
    <mergeCell ref="O163:O166"/>
    <mergeCell ref="K186:K187"/>
    <mergeCell ref="K191:K195"/>
    <mergeCell ref="L191:L195"/>
    <mergeCell ref="I191:I195"/>
    <mergeCell ref="J191:J195"/>
    <mergeCell ref="L186:L187"/>
    <mergeCell ref="K224:K226"/>
    <mergeCell ref="F163:F166"/>
    <mergeCell ref="B251:K251"/>
    <mergeCell ref="K236:K238"/>
    <mergeCell ref="K332:K336"/>
    <mergeCell ref="K324:K325"/>
    <mergeCell ref="E324:E325"/>
    <mergeCell ref="E295:E296"/>
    <mergeCell ref="I289:I291"/>
    <mergeCell ref="J289:J291"/>
    <mergeCell ref="E310:E311"/>
    <mergeCell ref="D332:D336"/>
    <mergeCell ref="J275:J278"/>
    <mergeCell ref="H252:H253"/>
    <mergeCell ref="I252:I253"/>
    <mergeCell ref="E275:E278"/>
    <mergeCell ref="E273:E274"/>
    <mergeCell ref="J252:J253"/>
    <mergeCell ref="E252:E253"/>
    <mergeCell ref="F252:F253"/>
    <mergeCell ref="G252:G253"/>
    <mergeCell ref="B255:B315"/>
    <mergeCell ref="C284:C286"/>
    <mergeCell ref="D289:D291"/>
    <mergeCell ref="C289:C291"/>
    <mergeCell ref="J299:J303"/>
    <mergeCell ref="F469:F471"/>
    <mergeCell ref="H469:H471"/>
    <mergeCell ref="I469:I471"/>
    <mergeCell ref="G469:G471"/>
    <mergeCell ref="F457:F461"/>
    <mergeCell ref="H457:H461"/>
    <mergeCell ref="J457:J461"/>
    <mergeCell ref="G431:G435"/>
    <mergeCell ref="F332:F336"/>
    <mergeCell ref="G332:G336"/>
    <mergeCell ref="G357:G358"/>
    <mergeCell ref="D457:D461"/>
    <mergeCell ref="J379:J380"/>
    <mergeCell ref="E374:E376"/>
    <mergeCell ref="H332:H336"/>
    <mergeCell ref="I332:I336"/>
    <mergeCell ref="J332:J336"/>
    <mergeCell ref="G345:G349"/>
    <mergeCell ref="I357:I358"/>
    <mergeCell ref="J443:J445"/>
    <mergeCell ref="F431:F435"/>
    <mergeCell ref="F443:F445"/>
    <mergeCell ref="B359:O359"/>
    <mergeCell ref="F357:F358"/>
    <mergeCell ref="K453:K454"/>
    <mergeCell ref="H431:H435"/>
    <mergeCell ref="H443:H445"/>
    <mergeCell ref="I431:I435"/>
    <mergeCell ref="J453:J454"/>
    <mergeCell ref="J431:J435"/>
    <mergeCell ref="F363:F367"/>
    <mergeCell ref="G363:G367"/>
    <mergeCell ref="H363:H367"/>
    <mergeCell ref="I363:I367"/>
    <mergeCell ref="J363:J367"/>
    <mergeCell ref="K446:K447"/>
    <mergeCell ref="H453:H454"/>
    <mergeCell ref="I453:I454"/>
    <mergeCell ref="H426:H427"/>
    <mergeCell ref="I426:I427"/>
    <mergeCell ref="K379:K380"/>
    <mergeCell ref="B398:K398"/>
    <mergeCell ref="D403:D407"/>
    <mergeCell ref="C403:C407"/>
    <mergeCell ref="F403:F407"/>
    <mergeCell ref="G403:G407"/>
    <mergeCell ref="D426:D427"/>
    <mergeCell ref="E426:E427"/>
    <mergeCell ref="F426:F427"/>
    <mergeCell ref="G426:G427"/>
    <mergeCell ref="H403:H407"/>
    <mergeCell ref="I403:I407"/>
    <mergeCell ref="J403:J407"/>
    <mergeCell ref="C399:C400"/>
    <mergeCell ref="E415:E416"/>
    <mergeCell ref="G453:G454"/>
    <mergeCell ref="J441:J442"/>
    <mergeCell ref="N453:N454"/>
    <mergeCell ref="K310:K311"/>
    <mergeCell ref="K312:K313"/>
    <mergeCell ref="K314:K315"/>
    <mergeCell ref="H318:H319"/>
    <mergeCell ref="I318:I319"/>
    <mergeCell ref="B320:O320"/>
    <mergeCell ref="B321:B355"/>
    <mergeCell ref="O341:O344"/>
    <mergeCell ref="O318:O319"/>
    <mergeCell ref="O332:O336"/>
    <mergeCell ref="O345:O349"/>
    <mergeCell ref="H345:H349"/>
    <mergeCell ref="E314:E315"/>
    <mergeCell ref="E312:E313"/>
    <mergeCell ref="J310:J311"/>
    <mergeCell ref="J312:J313"/>
    <mergeCell ref="D318:D319"/>
    <mergeCell ref="E318:E319"/>
    <mergeCell ref="G318:G319"/>
    <mergeCell ref="K318:K319"/>
    <mergeCell ref="J318:J319"/>
    <mergeCell ref="C426:C427"/>
    <mergeCell ref="K363:K367"/>
    <mergeCell ref="B723:E723"/>
    <mergeCell ref="B725:E725"/>
    <mergeCell ref="B715:E715"/>
    <mergeCell ref="K415:K416"/>
    <mergeCell ref="F384:F388"/>
    <mergeCell ref="G384:G388"/>
    <mergeCell ref="H384:H388"/>
    <mergeCell ref="I384:I388"/>
    <mergeCell ref="J384:J388"/>
    <mergeCell ref="J508:J509"/>
    <mergeCell ref="I508:I509"/>
    <mergeCell ref="B426:B427"/>
    <mergeCell ref="B569:K569"/>
    <mergeCell ref="K560:K564"/>
    <mergeCell ref="K565:K567"/>
    <mergeCell ref="J536:J537"/>
    <mergeCell ref="J528:J530"/>
    <mergeCell ref="B507:K507"/>
    <mergeCell ref="I457:I461"/>
    <mergeCell ref="C508:C509"/>
    <mergeCell ref="D508:D509"/>
    <mergeCell ref="E565:E567"/>
    <mergeCell ref="E560:E564"/>
    <mergeCell ref="K443:K445"/>
    <mergeCell ref="C457:C461"/>
    <mergeCell ref="L357:L358"/>
    <mergeCell ref="L399:L400"/>
    <mergeCell ref="L453:L454"/>
    <mergeCell ref="L363:L367"/>
    <mergeCell ref="O363:O367"/>
    <mergeCell ref="L426:L427"/>
    <mergeCell ref="O426:O427"/>
    <mergeCell ref="O357:O358"/>
    <mergeCell ref="L431:L435"/>
    <mergeCell ref="O431:O435"/>
    <mergeCell ref="L443:L445"/>
    <mergeCell ref="O443:O445"/>
    <mergeCell ref="B428:O428"/>
    <mergeCell ref="B429:B451"/>
    <mergeCell ref="D431:D435"/>
    <mergeCell ref="C431:C435"/>
    <mergeCell ref="G443:G445"/>
    <mergeCell ref="J449:J451"/>
    <mergeCell ref="K449:K451"/>
    <mergeCell ref="F453:F454"/>
    <mergeCell ref="B453:B454"/>
    <mergeCell ref="C453:C454"/>
    <mergeCell ref="K431:K435"/>
    <mergeCell ref="K457:K461"/>
    <mergeCell ref="B452:K452"/>
    <mergeCell ref="J446:J447"/>
    <mergeCell ref="L379:L380"/>
    <mergeCell ref="O379:O380"/>
    <mergeCell ref="B381:O381"/>
    <mergeCell ref="J426:J427"/>
    <mergeCell ref="H399:H400"/>
    <mergeCell ref="I399:I400"/>
    <mergeCell ref="D399:D400"/>
    <mergeCell ref="E399:E400"/>
    <mergeCell ref="F399:F400"/>
    <mergeCell ref="B425:K425"/>
    <mergeCell ref="B401:O401"/>
    <mergeCell ref="L403:L407"/>
    <mergeCell ref="O403:O407"/>
    <mergeCell ref="G399:G400"/>
    <mergeCell ref="B399:B400"/>
    <mergeCell ref="J415:J416"/>
    <mergeCell ref="B379:B380"/>
    <mergeCell ref="K384:K388"/>
    <mergeCell ref="C384:C388"/>
    <mergeCell ref="O399:O400"/>
    <mergeCell ref="L457:L461"/>
    <mergeCell ref="J475:J477"/>
    <mergeCell ref="L482:L483"/>
    <mergeCell ref="B481:K481"/>
    <mergeCell ref="K472:K474"/>
    <mergeCell ref="J482:J483"/>
    <mergeCell ref="F482:F483"/>
    <mergeCell ref="G482:G483"/>
    <mergeCell ref="H482:H483"/>
    <mergeCell ref="K475:K477"/>
    <mergeCell ref="B482:B483"/>
    <mergeCell ref="C482:C483"/>
    <mergeCell ref="D482:D483"/>
    <mergeCell ref="E482:E483"/>
    <mergeCell ref="I482:I483"/>
    <mergeCell ref="K482:K483"/>
    <mergeCell ref="B456:B480"/>
    <mergeCell ref="G457:G461"/>
    <mergeCell ref="L469:L471"/>
    <mergeCell ref="J469:J471"/>
    <mergeCell ref="K469:K471"/>
    <mergeCell ref="K467:K468"/>
    <mergeCell ref="J467:J468"/>
    <mergeCell ref="D469:D471"/>
    <mergeCell ref="C469:C471"/>
    <mergeCell ref="J487:J491"/>
    <mergeCell ref="K487:K491"/>
    <mergeCell ref="B510:O510"/>
    <mergeCell ref="K503:K504"/>
    <mergeCell ref="O482:O483"/>
    <mergeCell ref="B484:O484"/>
    <mergeCell ref="L487:L491"/>
    <mergeCell ref="O487:O491"/>
    <mergeCell ref="J503:J504"/>
    <mergeCell ref="O508:O509"/>
    <mergeCell ref="F487:F491"/>
    <mergeCell ref="N482:N483"/>
    <mergeCell ref="B733:E733"/>
    <mergeCell ref="B570:K570"/>
    <mergeCell ref="B317:K317"/>
    <mergeCell ref="B709:E709"/>
    <mergeCell ref="B713:E713"/>
    <mergeCell ref="B716:E716"/>
    <mergeCell ref="B721:E721"/>
    <mergeCell ref="B728:E728"/>
    <mergeCell ref="F544:F548"/>
    <mergeCell ref="G544:G548"/>
    <mergeCell ref="H544:H548"/>
    <mergeCell ref="I544:I548"/>
    <mergeCell ref="E357:E358"/>
    <mergeCell ref="K374:K376"/>
    <mergeCell ref="K403:K407"/>
    <mergeCell ref="D363:D367"/>
    <mergeCell ref="C363:C367"/>
    <mergeCell ref="B402:B424"/>
    <mergeCell ref="K399:K400"/>
    <mergeCell ref="J357:J358"/>
    <mergeCell ref="B360:B377"/>
    <mergeCell ref="E368:E370"/>
    <mergeCell ref="J368:J370"/>
    <mergeCell ref="B729:E729"/>
    <mergeCell ref="B1:O1"/>
    <mergeCell ref="B78:B130"/>
    <mergeCell ref="J75:J76"/>
    <mergeCell ref="D80:D84"/>
    <mergeCell ref="C80:C84"/>
    <mergeCell ref="D112:D114"/>
    <mergeCell ref="C112:C114"/>
    <mergeCell ref="J132:J133"/>
    <mergeCell ref="B135:B184"/>
    <mergeCell ref="D135:D139"/>
    <mergeCell ref="C135:C139"/>
    <mergeCell ref="D158:D160"/>
    <mergeCell ref="C158:C160"/>
    <mergeCell ref="D163:D166"/>
    <mergeCell ref="C163:C166"/>
    <mergeCell ref="D35:D39"/>
    <mergeCell ref="C35:C39"/>
    <mergeCell ref="D56:D59"/>
    <mergeCell ref="C56:C59"/>
    <mergeCell ref="J13:J14"/>
    <mergeCell ref="B5:C5"/>
    <mergeCell ref="D5:F5"/>
    <mergeCell ref="D10:E10"/>
    <mergeCell ref="L158:L160"/>
    <mergeCell ref="G730:H730"/>
    <mergeCell ref="B730:E730"/>
    <mergeCell ref="B727:F727"/>
    <mergeCell ref="B2:O2"/>
    <mergeCell ref="B3:O3"/>
    <mergeCell ref="B542:B568"/>
    <mergeCell ref="D544:D548"/>
    <mergeCell ref="C544:C548"/>
    <mergeCell ref="D557:D559"/>
    <mergeCell ref="C557:C559"/>
    <mergeCell ref="B485:B506"/>
    <mergeCell ref="D487:D491"/>
    <mergeCell ref="C487:C491"/>
    <mergeCell ref="B511:B537"/>
    <mergeCell ref="B724:E724"/>
    <mergeCell ref="C512:C516"/>
    <mergeCell ref="O453:O454"/>
    <mergeCell ref="K441:K442"/>
    <mergeCell ref="G729:H729"/>
    <mergeCell ref="B541:O541"/>
    <mergeCell ref="C525:C527"/>
    <mergeCell ref="B708:E708"/>
    <mergeCell ref="K571:K572"/>
    <mergeCell ref="C539:C540"/>
    <mergeCell ref="B8:O8"/>
    <mergeCell ref="P75:P76"/>
    <mergeCell ref="P132:P133"/>
    <mergeCell ref="P186:P187"/>
    <mergeCell ref="P252:P253"/>
    <mergeCell ref="P318:P319"/>
    <mergeCell ref="P357:P358"/>
    <mergeCell ref="P379:P380"/>
    <mergeCell ref="P399:P400"/>
    <mergeCell ref="B378:K378"/>
    <mergeCell ref="L384:L388"/>
    <mergeCell ref="O384:O388"/>
    <mergeCell ref="C379:C380"/>
    <mergeCell ref="D379:D380"/>
    <mergeCell ref="E379:E380"/>
    <mergeCell ref="B382:B397"/>
    <mergeCell ref="D384:D388"/>
    <mergeCell ref="F379:F380"/>
    <mergeCell ref="G379:G380"/>
    <mergeCell ref="H379:H380"/>
    <mergeCell ref="I379:I380"/>
    <mergeCell ref="B356:K356"/>
    <mergeCell ref="K368:K370"/>
    <mergeCell ref="K299:K303"/>
    <mergeCell ref="J584:J585"/>
    <mergeCell ref="P16:P34"/>
    <mergeCell ref="P571:P572"/>
    <mergeCell ref="P426:P427"/>
    <mergeCell ref="P453:P454"/>
    <mergeCell ref="P482:P483"/>
    <mergeCell ref="P508:P509"/>
    <mergeCell ref="P539:P540"/>
    <mergeCell ref="J374:J376"/>
    <mergeCell ref="L539:L540"/>
    <mergeCell ref="O539:O540"/>
    <mergeCell ref="O469:O471"/>
    <mergeCell ref="K508:K509"/>
    <mergeCell ref="K494:K495"/>
    <mergeCell ref="K499:K502"/>
    <mergeCell ref="J499:J502"/>
    <mergeCell ref="J531:J533"/>
    <mergeCell ref="K539:K540"/>
    <mergeCell ref="J539:J540"/>
    <mergeCell ref="B538:K538"/>
    <mergeCell ref="B539:B540"/>
    <mergeCell ref="D512:D516"/>
    <mergeCell ref="G487:G491"/>
    <mergeCell ref="H487:H491"/>
    <mergeCell ref="C584:C585"/>
    <mergeCell ref="D584:D585"/>
    <mergeCell ref="E584:E585"/>
    <mergeCell ref="C357:C358"/>
    <mergeCell ref="D357:D358"/>
    <mergeCell ref="F584:F585"/>
    <mergeCell ref="G584:G585"/>
    <mergeCell ref="H584:H585"/>
    <mergeCell ref="I584:I585"/>
    <mergeCell ref="F508:F509"/>
    <mergeCell ref="G508:G509"/>
    <mergeCell ref="D525:D527"/>
    <mergeCell ref="D539:D540"/>
    <mergeCell ref="E539:E540"/>
    <mergeCell ref="F539:F540"/>
    <mergeCell ref="G539:G540"/>
    <mergeCell ref="H539:H540"/>
    <mergeCell ref="I539:I540"/>
    <mergeCell ref="I487:I491"/>
    <mergeCell ref="C443:C445"/>
    <mergeCell ref="D443:D445"/>
    <mergeCell ref="D453:D454"/>
    <mergeCell ref="E453:E454"/>
    <mergeCell ref="I443:I445"/>
    <mergeCell ref="L622:L626"/>
    <mergeCell ref="O622:O626"/>
    <mergeCell ref="N622:N626"/>
    <mergeCell ref="J472:J474"/>
    <mergeCell ref="K584:K585"/>
    <mergeCell ref="L584:L585"/>
    <mergeCell ref="O584:O585"/>
    <mergeCell ref="P584:P585"/>
    <mergeCell ref="B586:O586"/>
    <mergeCell ref="B599:K599"/>
    <mergeCell ref="B600:B601"/>
    <mergeCell ref="C600:C601"/>
    <mergeCell ref="D600:D601"/>
    <mergeCell ref="E600:E601"/>
    <mergeCell ref="F600:F601"/>
    <mergeCell ref="G600:G601"/>
    <mergeCell ref="H600:H601"/>
    <mergeCell ref="I600:I601"/>
    <mergeCell ref="J600:J601"/>
    <mergeCell ref="K600:K601"/>
    <mergeCell ref="L600:L601"/>
    <mergeCell ref="O600:O601"/>
    <mergeCell ref="P600:P601"/>
    <mergeCell ref="B584:B585"/>
    <mergeCell ref="K608:K615"/>
    <mergeCell ref="C622:C626"/>
    <mergeCell ref="D622:D626"/>
    <mergeCell ref="F622:F626"/>
    <mergeCell ref="G622:G626"/>
    <mergeCell ref="H622:H626"/>
    <mergeCell ref="I622:I626"/>
    <mergeCell ref="J622:J626"/>
    <mergeCell ref="K622:K626"/>
    <mergeCell ref="P628:P629"/>
    <mergeCell ref="B630:O630"/>
    <mergeCell ref="B631:B636"/>
    <mergeCell ref="C632:C635"/>
    <mergeCell ref="D632:D635"/>
    <mergeCell ref="F632:F635"/>
    <mergeCell ref="G632:G635"/>
    <mergeCell ref="H632:H635"/>
    <mergeCell ref="I632:I635"/>
    <mergeCell ref="J632:J635"/>
    <mergeCell ref="K632:K635"/>
    <mergeCell ref="L632:L635"/>
    <mergeCell ref="O632:O635"/>
    <mergeCell ref="N632:N635"/>
    <mergeCell ref="B628:B629"/>
    <mergeCell ref="C628:C629"/>
    <mergeCell ref="D628:D629"/>
    <mergeCell ref="E628:E629"/>
    <mergeCell ref="F628:F629"/>
    <mergeCell ref="G628:G629"/>
    <mergeCell ref="H628:H629"/>
    <mergeCell ref="I628:I629"/>
    <mergeCell ref="J628:J629"/>
    <mergeCell ref="K628:K629"/>
    <mergeCell ref="B718:E718"/>
    <mergeCell ref="B719:E719"/>
    <mergeCell ref="L638:L639"/>
    <mergeCell ref="O638:O639"/>
    <mergeCell ref="P638:P639"/>
    <mergeCell ref="B640:O640"/>
    <mergeCell ref="B641:B651"/>
    <mergeCell ref="B652:K652"/>
    <mergeCell ref="B653:K653"/>
    <mergeCell ref="B654:B655"/>
    <mergeCell ref="C654:C655"/>
    <mergeCell ref="D654:D655"/>
    <mergeCell ref="E654:E655"/>
    <mergeCell ref="F654:F655"/>
    <mergeCell ref="G654:G655"/>
    <mergeCell ref="H654:H655"/>
    <mergeCell ref="I654:I655"/>
    <mergeCell ref="J654:J655"/>
    <mergeCell ref="K654:K655"/>
    <mergeCell ref="L654:L655"/>
    <mergeCell ref="O654:O655"/>
    <mergeCell ref="P654:P655"/>
    <mergeCell ref="B638:B639"/>
    <mergeCell ref="C638:C639"/>
    <mergeCell ref="N13:N14"/>
    <mergeCell ref="N35:N39"/>
    <mergeCell ref="N56:N59"/>
    <mergeCell ref="N80:N84"/>
    <mergeCell ref="N112:N114"/>
    <mergeCell ref="N135:N139"/>
    <mergeCell ref="B656:O656"/>
    <mergeCell ref="B657:B700"/>
    <mergeCell ref="B701:K701"/>
    <mergeCell ref="B637:K637"/>
    <mergeCell ref="D638:D639"/>
    <mergeCell ref="E638:E639"/>
    <mergeCell ref="F638:F639"/>
    <mergeCell ref="G638:G639"/>
    <mergeCell ref="H638:H639"/>
    <mergeCell ref="I638:I639"/>
    <mergeCell ref="J638:J639"/>
    <mergeCell ref="K638:K639"/>
    <mergeCell ref="L628:L629"/>
    <mergeCell ref="O628:O629"/>
    <mergeCell ref="B627:K627"/>
    <mergeCell ref="B602:O602"/>
    <mergeCell ref="B603:B626"/>
    <mergeCell ref="E608:E615"/>
    <mergeCell ref="N363:N367"/>
    <mergeCell ref="N403:N407"/>
    <mergeCell ref="N384:N388"/>
    <mergeCell ref="N431:N435"/>
    <mergeCell ref="K426:K427"/>
    <mergeCell ref="L318:L319"/>
    <mergeCell ref="L219:L221"/>
    <mergeCell ref="L224:L226"/>
    <mergeCell ref="K292:K294"/>
    <mergeCell ref="K295:K296"/>
    <mergeCell ref="K240:K243"/>
    <mergeCell ref="K245:K246"/>
    <mergeCell ref="K229:K234"/>
    <mergeCell ref="K219:K221"/>
    <mergeCell ref="B254:O254"/>
    <mergeCell ref="K357:K358"/>
    <mergeCell ref="L332:L336"/>
    <mergeCell ref="K284:K286"/>
    <mergeCell ref="K289:K291"/>
    <mergeCell ref="K227:K228"/>
    <mergeCell ref="J229:J234"/>
    <mergeCell ref="J236:J238"/>
    <mergeCell ref="J240:J243"/>
    <mergeCell ref="J245:J246"/>
    <mergeCell ref="O594:O598"/>
    <mergeCell ref="N457:N461"/>
    <mergeCell ref="N469:N471"/>
    <mergeCell ref="N487:N491"/>
    <mergeCell ref="N512:N516"/>
    <mergeCell ref="N525:N527"/>
    <mergeCell ref="O457:O461"/>
    <mergeCell ref="N571:N572"/>
    <mergeCell ref="N584:N585"/>
  </mergeCells>
  <phoneticPr fontId="30" type="noConversion"/>
  <printOptions horizontalCentered="1"/>
  <pageMargins left="0.59055118110236227" right="0.59055118110236227" top="0.78740157480314965" bottom="0.78740157480314965" header="0.31496062992125984" footer="0.31496062992125984"/>
  <pageSetup paperSize="9" scale="24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9"/>
  <sheetViews>
    <sheetView workbookViewId="0">
      <selection sqref="A1:B1"/>
    </sheetView>
  </sheetViews>
  <sheetFormatPr defaultRowHeight="15" x14ac:dyDescent="0.25"/>
  <cols>
    <col min="1" max="1" width="101.5703125" style="101" customWidth="1"/>
    <col min="2" max="2" width="13.5703125" style="101" customWidth="1"/>
    <col min="3" max="16384" width="9.140625" style="101"/>
  </cols>
  <sheetData>
    <row r="1" spans="1:2" x14ac:dyDescent="0.25">
      <c r="A1" s="425" t="s">
        <v>365</v>
      </c>
      <c r="B1" s="425"/>
    </row>
    <row r="2" spans="1:2" x14ac:dyDescent="0.25">
      <c r="A2" s="102" t="s">
        <v>180</v>
      </c>
      <c r="B2" s="102" t="s">
        <v>181</v>
      </c>
    </row>
    <row r="3" spans="1:2" x14ac:dyDescent="0.25">
      <c r="A3" s="103" t="s">
        <v>261</v>
      </c>
      <c r="B3" s="104">
        <v>413</v>
      </c>
    </row>
    <row r="4" spans="1:2" x14ac:dyDescent="0.25">
      <c r="A4" s="103" t="s">
        <v>182</v>
      </c>
      <c r="B4" s="104">
        <v>188</v>
      </c>
    </row>
    <row r="5" spans="1:2" x14ac:dyDescent="0.25">
      <c r="A5" s="103" t="s">
        <v>183</v>
      </c>
      <c r="B5" s="104">
        <v>300</v>
      </c>
    </row>
    <row r="6" spans="1:2" x14ac:dyDescent="0.25">
      <c r="A6" s="103" t="s">
        <v>184</v>
      </c>
      <c r="B6" s="104">
        <v>354</v>
      </c>
    </row>
    <row r="7" spans="1:2" x14ac:dyDescent="0.25">
      <c r="A7" s="103" t="s">
        <v>185</v>
      </c>
      <c r="B7" s="104">
        <v>80</v>
      </c>
    </row>
    <row r="8" spans="1:2" x14ac:dyDescent="0.25">
      <c r="A8" s="103" t="s">
        <v>186</v>
      </c>
      <c r="B8" s="104">
        <v>343</v>
      </c>
    </row>
    <row r="9" spans="1:2" x14ac:dyDescent="0.25">
      <c r="A9" s="103" t="s">
        <v>187</v>
      </c>
      <c r="B9" s="104">
        <v>50</v>
      </c>
    </row>
    <row r="10" spans="1:2" x14ac:dyDescent="0.25">
      <c r="A10" s="103" t="s">
        <v>188</v>
      </c>
      <c r="B10" s="104">
        <v>130</v>
      </c>
    </row>
    <row r="11" spans="1:2" x14ac:dyDescent="0.25">
      <c r="A11" s="103" t="s">
        <v>189</v>
      </c>
      <c r="B11" s="104">
        <v>207</v>
      </c>
    </row>
    <row r="12" spans="1:2" x14ac:dyDescent="0.25">
      <c r="A12" s="103" t="s">
        <v>190</v>
      </c>
      <c r="B12" s="104">
        <v>340</v>
      </c>
    </row>
    <row r="13" spans="1:2" x14ac:dyDescent="0.25">
      <c r="A13" s="103" t="s">
        <v>212</v>
      </c>
      <c r="B13" s="104">
        <v>12</v>
      </c>
    </row>
    <row r="14" spans="1:2" x14ac:dyDescent="0.25">
      <c r="A14" s="103" t="s">
        <v>191</v>
      </c>
      <c r="B14" s="104">
        <v>36</v>
      </c>
    </row>
    <row r="15" spans="1:2" x14ac:dyDescent="0.25">
      <c r="A15" s="103" t="s">
        <v>192</v>
      </c>
      <c r="B15" s="104">
        <v>147</v>
      </c>
    </row>
    <row r="16" spans="1:2" x14ac:dyDescent="0.25">
      <c r="A16" s="103" t="s">
        <v>193</v>
      </c>
      <c r="B16" s="104">
        <v>50</v>
      </c>
    </row>
    <row r="17" spans="1:2" x14ac:dyDescent="0.25">
      <c r="A17" s="103" t="s">
        <v>194</v>
      </c>
      <c r="B17" s="104">
        <v>92</v>
      </c>
    </row>
    <row r="18" spans="1:2" x14ac:dyDescent="0.25">
      <c r="A18" s="103" t="s">
        <v>213</v>
      </c>
      <c r="B18" s="104">
        <v>456</v>
      </c>
    </row>
    <row r="19" spans="1:2" x14ac:dyDescent="0.25">
      <c r="A19" s="103" t="s">
        <v>214</v>
      </c>
      <c r="B19" s="104">
        <v>1588</v>
      </c>
    </row>
    <row r="20" spans="1:2" x14ac:dyDescent="0.25">
      <c r="A20" s="103" t="s">
        <v>195</v>
      </c>
      <c r="B20" s="104">
        <v>135</v>
      </c>
    </row>
    <row r="21" spans="1:2" x14ac:dyDescent="0.25">
      <c r="A21" s="103" t="s">
        <v>196</v>
      </c>
      <c r="B21" s="105" t="s">
        <v>358</v>
      </c>
    </row>
    <row r="22" spans="1:2" x14ac:dyDescent="0.25">
      <c r="A22" s="103" t="s">
        <v>197</v>
      </c>
      <c r="B22" s="104">
        <v>20</v>
      </c>
    </row>
    <row r="23" spans="1:2" x14ac:dyDescent="0.25">
      <c r="A23" s="103" t="s">
        <v>198</v>
      </c>
      <c r="B23" s="104">
        <v>129</v>
      </c>
    </row>
    <row r="24" spans="1:2" x14ac:dyDescent="0.25">
      <c r="A24" s="103" t="s">
        <v>199</v>
      </c>
      <c r="B24" s="104">
        <v>281</v>
      </c>
    </row>
    <row r="25" spans="1:2" x14ac:dyDescent="0.25">
      <c r="A25" s="103" t="s">
        <v>200</v>
      </c>
      <c r="B25" s="104">
        <v>268</v>
      </c>
    </row>
    <row r="26" spans="1:2" x14ac:dyDescent="0.25">
      <c r="A26" s="103" t="s">
        <v>201</v>
      </c>
      <c r="B26" s="104">
        <v>260</v>
      </c>
    </row>
    <row r="27" spans="1:2" x14ac:dyDescent="0.25">
      <c r="A27" s="103" t="s">
        <v>202</v>
      </c>
      <c r="B27" s="104">
        <v>35</v>
      </c>
    </row>
    <row r="28" spans="1:2" x14ac:dyDescent="0.25">
      <c r="A28" s="103" t="s">
        <v>215</v>
      </c>
      <c r="B28" s="104">
        <v>3200</v>
      </c>
    </row>
    <row r="29" spans="1:2" x14ac:dyDescent="0.25">
      <c r="A29" s="103" t="s">
        <v>203</v>
      </c>
      <c r="B29" s="104">
        <v>18</v>
      </c>
    </row>
    <row r="30" spans="1:2" x14ac:dyDescent="0.25">
      <c r="A30" s="103" t="s">
        <v>204</v>
      </c>
      <c r="B30" s="104">
        <v>105</v>
      </c>
    </row>
    <row r="31" spans="1:2" x14ac:dyDescent="0.25">
      <c r="A31" s="103" t="s">
        <v>205</v>
      </c>
      <c r="B31" s="104">
        <v>188</v>
      </c>
    </row>
    <row r="32" spans="1:2" x14ac:dyDescent="0.25">
      <c r="A32" s="103" t="s">
        <v>206</v>
      </c>
      <c r="B32" s="104">
        <v>25</v>
      </c>
    </row>
    <row r="33" spans="1:5" x14ac:dyDescent="0.25">
      <c r="A33" s="103" t="s">
        <v>207</v>
      </c>
      <c r="B33" s="104">
        <v>20</v>
      </c>
    </row>
    <row r="34" spans="1:5" x14ac:dyDescent="0.25">
      <c r="A34" s="103" t="s">
        <v>208</v>
      </c>
      <c r="B34" s="104">
        <v>25</v>
      </c>
    </row>
    <row r="35" spans="1:5" x14ac:dyDescent="0.25">
      <c r="A35" s="103" t="s">
        <v>209</v>
      </c>
      <c r="B35" s="104">
        <v>157</v>
      </c>
    </row>
    <row r="36" spans="1:5" x14ac:dyDescent="0.25">
      <c r="A36" s="103" t="s">
        <v>364</v>
      </c>
      <c r="B36" s="101">
        <v>20</v>
      </c>
    </row>
    <row r="37" spans="1:5" ht="94.5" customHeight="1" x14ac:dyDescent="0.25">
      <c r="A37" s="426" t="s">
        <v>366</v>
      </c>
      <c r="B37" s="426"/>
      <c r="E37" s="106"/>
    </row>
    <row r="39" spans="1:5" ht="35.25" customHeight="1" x14ac:dyDescent="0.25">
      <c r="A39" s="427" t="s">
        <v>259</v>
      </c>
      <c r="B39" s="427"/>
    </row>
  </sheetData>
  <sheetProtection algorithmName="SHA-512" hashValue="assGJRopJiQ0zopxqKuQOUmUerzPgITbBOzn0PNq8Wy1WeIp8pKy8cHrPdywZr5ODScNaCxgNWu7yOgOUvE6cQ==" saltValue="cmtUwLLAsaebQgbj47WQfQ==" spinCount="100000" sheet="1" objects="1" scenarios="1"/>
  <mergeCells count="3">
    <mergeCell ref="A1:B1"/>
    <mergeCell ref="A37:B37"/>
    <mergeCell ref="A39:B3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Úklidové služby_cenová nabídka</vt:lpstr>
      <vt:lpstr>Přehled spotřeby materiálu</vt:lpstr>
    </vt:vector>
  </TitlesOfParts>
  <Company>Faculty of Pharmacy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Kopecká Jurčeková</dc:creator>
  <cp:lastModifiedBy>Jiří Včeliš</cp:lastModifiedBy>
  <cp:lastPrinted>2023-08-17T06:35:12Z</cp:lastPrinted>
  <dcterms:created xsi:type="dcterms:W3CDTF">2015-01-05T15:37:06Z</dcterms:created>
  <dcterms:modified xsi:type="dcterms:W3CDTF">2023-08-17T07:25:40Z</dcterms:modified>
</cp:coreProperties>
</file>