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/>
  <mc:AlternateContent xmlns:mc="http://schemas.openxmlformats.org/markup-compatibility/2006">
    <mc:Choice Requires="x15">
      <x15ac:absPath xmlns:x15ac="http://schemas.microsoft.com/office/spreadsheetml/2010/11/ac" url="https://cunicz.sharepoint.com/sites/KontrolaZDBC/Sdilene dokumenty/Odpovědi na dotazy/"/>
    </mc:Choice>
  </mc:AlternateContent>
  <xr:revisionPtr revIDLastSave="0" documentId="8_{DFF40737-98B1-4AA1-BFF3-76619644B048}" xr6:coauthVersionLast="47" xr6:coauthVersionMax="47" xr10:uidLastSave="{00000000-0000-0000-0000-000000000000}"/>
  <bookViews>
    <workbookView xWindow="38835" yWindow="3480" windowWidth="28800" windowHeight="15435" xr2:uid="{00000000-000D-0000-FFFF-FFFF00000000}"/>
  </bookViews>
  <sheets>
    <sheet name="Rekapitulace stavby" sheetId="1" r:id="rId1"/>
    <sheet name="D.1.4o2 - Voda pro pití z..." sheetId="2" r:id="rId2"/>
    <sheet name="D.1.4o3 - Rozvody změkčen..." sheetId="3" r:id="rId3"/>
  </sheets>
  <definedNames>
    <definedName name="_xlnm._FilterDatabase" localSheetId="1" hidden="1">'D.1.4o2 - Voda pro pití z...'!$C$131:$K$269</definedName>
    <definedName name="_xlnm._FilterDatabase" localSheetId="2" hidden="1">'D.1.4o3 - Rozvody změkčen...'!$C$125:$K$211</definedName>
    <definedName name="_xlnm.Print_Titles" localSheetId="1">'D.1.4o2 - Voda pro pití z...'!$131:$131</definedName>
    <definedName name="_xlnm.Print_Titles" localSheetId="2">'D.1.4o3 - Rozvody změkčen...'!$125:$125</definedName>
    <definedName name="_xlnm.Print_Titles" localSheetId="0">'Rekapitulace stavby'!$92:$92</definedName>
    <definedName name="_xlnm.Print_Area" localSheetId="1">'D.1.4o2 - Voda pro pití z...'!$C$4:$J$76,'D.1.4o2 - Voda pro pití z...'!$C$82:$J$109,'D.1.4o2 - Voda pro pití z...'!$C$115:$J$269</definedName>
    <definedName name="_xlnm.Print_Area" localSheetId="2">'D.1.4o3 - Rozvody změkčen...'!$C$4:$J$76,'D.1.4o3 - Rozvody změkčen...'!$C$82:$J$103,'D.1.4o3 - Rozvody změkčen...'!$C$109:$J$211</definedName>
    <definedName name="_xlnm.Print_Area" localSheetId="0">'Rekapitulace stavby'!$D$4:$AO$76,'Rekapitulace stavby'!$C$82:$AQ$99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2" i="2" l="1"/>
  <c r="J228" i="2"/>
  <c r="J227" i="2"/>
  <c r="J226" i="2"/>
  <c r="J225" i="2"/>
  <c r="J224" i="2"/>
  <c r="J223" i="2"/>
  <c r="J230" i="2"/>
  <c r="J231" i="2"/>
  <c r="J232" i="2"/>
  <c r="J257" i="2"/>
  <c r="J258" i="2"/>
  <c r="J259" i="2"/>
  <c r="J260" i="2"/>
  <c r="T228" i="2"/>
  <c r="R228" i="2"/>
  <c r="P228" i="2"/>
  <c r="T227" i="2"/>
  <c r="R227" i="2"/>
  <c r="P227" i="2"/>
  <c r="T211" i="2"/>
  <c r="R211" i="2"/>
  <c r="P211" i="2"/>
  <c r="T210" i="2"/>
  <c r="R210" i="2"/>
  <c r="P210" i="2"/>
  <c r="T209" i="2"/>
  <c r="R209" i="2"/>
  <c r="P209" i="2"/>
  <c r="J41" i="3" l="1"/>
  <c r="J40" i="3"/>
  <c r="AY98" i="1" s="1"/>
  <c r="J39" i="3"/>
  <c r="AX98" i="1" s="1"/>
  <c r="BH211" i="3"/>
  <c r="BG211" i="3"/>
  <c r="BF211" i="3"/>
  <c r="BE211" i="3"/>
  <c r="T211" i="3"/>
  <c r="R211" i="3"/>
  <c r="P211" i="3"/>
  <c r="BH210" i="3"/>
  <c r="BG210" i="3"/>
  <c r="BF210" i="3"/>
  <c r="BE210" i="3"/>
  <c r="T210" i="3"/>
  <c r="R210" i="3"/>
  <c r="P210" i="3"/>
  <c r="BH209" i="3"/>
  <c r="BG209" i="3"/>
  <c r="BF209" i="3"/>
  <c r="BE209" i="3"/>
  <c r="T209" i="3"/>
  <c r="R209" i="3"/>
  <c r="P209" i="3"/>
  <c r="BH208" i="3"/>
  <c r="BG208" i="3"/>
  <c r="BF208" i="3"/>
  <c r="BE208" i="3"/>
  <c r="T208" i="3"/>
  <c r="R208" i="3"/>
  <c r="P208" i="3"/>
  <c r="BH207" i="3"/>
  <c r="BG207" i="3"/>
  <c r="BF207" i="3"/>
  <c r="BE207" i="3"/>
  <c r="T207" i="3"/>
  <c r="R207" i="3"/>
  <c r="P207" i="3"/>
  <c r="BH206" i="3"/>
  <c r="BG206" i="3"/>
  <c r="BF206" i="3"/>
  <c r="BE206" i="3"/>
  <c r="T206" i="3"/>
  <c r="R206" i="3"/>
  <c r="P206" i="3"/>
  <c r="BH205" i="3"/>
  <c r="BG205" i="3"/>
  <c r="BF205" i="3"/>
  <c r="BE205" i="3"/>
  <c r="T205" i="3"/>
  <c r="R205" i="3"/>
  <c r="P205" i="3"/>
  <c r="BH204" i="3"/>
  <c r="BG204" i="3"/>
  <c r="BF204" i="3"/>
  <c r="BE204" i="3"/>
  <c r="T204" i="3"/>
  <c r="R204" i="3"/>
  <c r="P204" i="3"/>
  <c r="BH203" i="3"/>
  <c r="BG203" i="3"/>
  <c r="BF203" i="3"/>
  <c r="BE203" i="3"/>
  <c r="T203" i="3"/>
  <c r="R203" i="3"/>
  <c r="P203" i="3"/>
  <c r="BH202" i="3"/>
  <c r="BG202" i="3"/>
  <c r="BF202" i="3"/>
  <c r="BE202" i="3"/>
  <c r="T202" i="3"/>
  <c r="R202" i="3"/>
  <c r="P202" i="3"/>
  <c r="BH201" i="3"/>
  <c r="BG201" i="3"/>
  <c r="BF201" i="3"/>
  <c r="BE201" i="3"/>
  <c r="T201" i="3"/>
  <c r="R201" i="3"/>
  <c r="P201" i="3"/>
  <c r="BH200" i="3"/>
  <c r="BG200" i="3"/>
  <c r="BF200" i="3"/>
  <c r="BE200" i="3"/>
  <c r="T200" i="3"/>
  <c r="R200" i="3"/>
  <c r="P200" i="3"/>
  <c r="BH199" i="3"/>
  <c r="BG199" i="3"/>
  <c r="BF199" i="3"/>
  <c r="BE199" i="3"/>
  <c r="T199" i="3"/>
  <c r="R199" i="3"/>
  <c r="P199" i="3"/>
  <c r="BH198" i="3"/>
  <c r="BG198" i="3"/>
  <c r="BF198" i="3"/>
  <c r="BE198" i="3"/>
  <c r="T198" i="3"/>
  <c r="R198" i="3"/>
  <c r="P198" i="3"/>
  <c r="BH197" i="3"/>
  <c r="BG197" i="3"/>
  <c r="BF197" i="3"/>
  <c r="BE197" i="3"/>
  <c r="T197" i="3"/>
  <c r="R197" i="3"/>
  <c r="P197" i="3"/>
  <c r="BH196" i="3"/>
  <c r="BG196" i="3"/>
  <c r="BF196" i="3"/>
  <c r="BE196" i="3"/>
  <c r="T196" i="3"/>
  <c r="R196" i="3"/>
  <c r="P196" i="3"/>
  <c r="BH195" i="3"/>
  <c r="BG195" i="3"/>
  <c r="BF195" i="3"/>
  <c r="BE195" i="3"/>
  <c r="T195" i="3"/>
  <c r="R195" i="3"/>
  <c r="P195" i="3"/>
  <c r="BH194" i="3"/>
  <c r="BG194" i="3"/>
  <c r="BF194" i="3"/>
  <c r="BE194" i="3"/>
  <c r="T194" i="3"/>
  <c r="R194" i="3"/>
  <c r="P194" i="3"/>
  <c r="BH193" i="3"/>
  <c r="BG193" i="3"/>
  <c r="BF193" i="3"/>
  <c r="BE193" i="3"/>
  <c r="T193" i="3"/>
  <c r="R193" i="3"/>
  <c r="P193" i="3"/>
  <c r="BH192" i="3"/>
  <c r="BG192" i="3"/>
  <c r="BF192" i="3"/>
  <c r="BE192" i="3"/>
  <c r="T192" i="3"/>
  <c r="R192" i="3"/>
  <c r="P192" i="3"/>
  <c r="BH191" i="3"/>
  <c r="BG191" i="3"/>
  <c r="BF191" i="3"/>
  <c r="BE191" i="3"/>
  <c r="T191" i="3"/>
  <c r="R191" i="3"/>
  <c r="P191" i="3"/>
  <c r="BH190" i="3"/>
  <c r="BG190" i="3"/>
  <c r="BF190" i="3"/>
  <c r="BE190" i="3"/>
  <c r="T190" i="3"/>
  <c r="R190" i="3"/>
  <c r="P190" i="3"/>
  <c r="BH189" i="3"/>
  <c r="BG189" i="3"/>
  <c r="BF189" i="3"/>
  <c r="BE189" i="3"/>
  <c r="T189" i="3"/>
  <c r="R189" i="3"/>
  <c r="P189" i="3"/>
  <c r="BH188" i="3"/>
  <c r="BG188" i="3"/>
  <c r="BF188" i="3"/>
  <c r="BE188" i="3"/>
  <c r="T188" i="3"/>
  <c r="R188" i="3"/>
  <c r="P188" i="3"/>
  <c r="BH187" i="3"/>
  <c r="BG187" i="3"/>
  <c r="BF187" i="3"/>
  <c r="BE187" i="3"/>
  <c r="T187" i="3"/>
  <c r="R187" i="3"/>
  <c r="P187" i="3"/>
  <c r="BH186" i="3"/>
  <c r="BG186" i="3"/>
  <c r="BF186" i="3"/>
  <c r="BE186" i="3"/>
  <c r="T186" i="3"/>
  <c r="R186" i="3"/>
  <c r="P186" i="3"/>
  <c r="BH185" i="3"/>
  <c r="BG185" i="3"/>
  <c r="BF185" i="3"/>
  <c r="BE185" i="3"/>
  <c r="T185" i="3"/>
  <c r="R185" i="3"/>
  <c r="P185" i="3"/>
  <c r="BH184" i="3"/>
  <c r="BG184" i="3"/>
  <c r="BF184" i="3"/>
  <c r="BE184" i="3"/>
  <c r="T184" i="3"/>
  <c r="R184" i="3"/>
  <c r="P184" i="3"/>
  <c r="BH183" i="3"/>
  <c r="BG183" i="3"/>
  <c r="BF183" i="3"/>
  <c r="BE183" i="3"/>
  <c r="T183" i="3"/>
  <c r="R183" i="3"/>
  <c r="P183" i="3"/>
  <c r="BH182" i="3"/>
  <c r="BG182" i="3"/>
  <c r="BF182" i="3"/>
  <c r="BE182" i="3"/>
  <c r="T182" i="3"/>
  <c r="R182" i="3"/>
  <c r="P182" i="3"/>
  <c r="BH181" i="3"/>
  <c r="BG181" i="3"/>
  <c r="BF181" i="3"/>
  <c r="BE181" i="3"/>
  <c r="T181" i="3"/>
  <c r="R181" i="3"/>
  <c r="P181" i="3"/>
  <c r="BH180" i="3"/>
  <c r="BG180" i="3"/>
  <c r="BF180" i="3"/>
  <c r="BE180" i="3"/>
  <c r="T180" i="3"/>
  <c r="R180" i="3"/>
  <c r="P180" i="3"/>
  <c r="BH179" i="3"/>
  <c r="BG179" i="3"/>
  <c r="BF179" i="3"/>
  <c r="BE179" i="3"/>
  <c r="T179" i="3"/>
  <c r="R179" i="3"/>
  <c r="P179" i="3"/>
  <c r="BH178" i="3"/>
  <c r="BG178" i="3"/>
  <c r="BF178" i="3"/>
  <c r="BE178" i="3"/>
  <c r="T178" i="3"/>
  <c r="R178" i="3"/>
  <c r="P178" i="3"/>
  <c r="BH177" i="3"/>
  <c r="BG177" i="3"/>
  <c r="BF177" i="3"/>
  <c r="BE177" i="3"/>
  <c r="T177" i="3"/>
  <c r="R177" i="3"/>
  <c r="P177" i="3"/>
  <c r="BH176" i="3"/>
  <c r="BG176" i="3"/>
  <c r="BF176" i="3"/>
  <c r="BE176" i="3"/>
  <c r="T176" i="3"/>
  <c r="R176" i="3"/>
  <c r="P176" i="3"/>
  <c r="BH175" i="3"/>
  <c r="BG175" i="3"/>
  <c r="BF175" i="3"/>
  <c r="BE175" i="3"/>
  <c r="T175" i="3"/>
  <c r="R175" i="3"/>
  <c r="P175" i="3"/>
  <c r="BH174" i="3"/>
  <c r="BG174" i="3"/>
  <c r="BF174" i="3"/>
  <c r="BE174" i="3"/>
  <c r="T174" i="3"/>
  <c r="R174" i="3"/>
  <c r="P174" i="3"/>
  <c r="BH173" i="3"/>
  <c r="BG173" i="3"/>
  <c r="BF173" i="3"/>
  <c r="BE173" i="3"/>
  <c r="T173" i="3"/>
  <c r="R173" i="3"/>
  <c r="P173" i="3"/>
  <c r="BH172" i="3"/>
  <c r="BG172" i="3"/>
  <c r="BF172" i="3"/>
  <c r="BE172" i="3"/>
  <c r="T172" i="3"/>
  <c r="R172" i="3"/>
  <c r="P172" i="3"/>
  <c r="BH171" i="3"/>
  <c r="BG171" i="3"/>
  <c r="BF171" i="3"/>
  <c r="BE171" i="3"/>
  <c r="T171" i="3"/>
  <c r="R171" i="3"/>
  <c r="P171" i="3"/>
  <c r="BH170" i="3"/>
  <c r="BG170" i="3"/>
  <c r="BF170" i="3"/>
  <c r="BE170" i="3"/>
  <c r="T170" i="3"/>
  <c r="R170" i="3"/>
  <c r="P170" i="3"/>
  <c r="BH169" i="3"/>
  <c r="BG169" i="3"/>
  <c r="BF169" i="3"/>
  <c r="BE169" i="3"/>
  <c r="T169" i="3"/>
  <c r="R169" i="3"/>
  <c r="P169" i="3"/>
  <c r="BH168" i="3"/>
  <c r="BG168" i="3"/>
  <c r="BF168" i="3"/>
  <c r="BE168" i="3"/>
  <c r="T168" i="3"/>
  <c r="R168" i="3"/>
  <c r="P168" i="3"/>
  <c r="BH167" i="3"/>
  <c r="BG167" i="3"/>
  <c r="BF167" i="3"/>
  <c r="BE167" i="3"/>
  <c r="T167" i="3"/>
  <c r="R167" i="3"/>
  <c r="P167" i="3"/>
  <c r="BH166" i="3"/>
  <c r="BG166" i="3"/>
  <c r="BF166" i="3"/>
  <c r="BE166" i="3"/>
  <c r="T166" i="3"/>
  <c r="R166" i="3"/>
  <c r="P166" i="3"/>
  <c r="BH165" i="3"/>
  <c r="BG165" i="3"/>
  <c r="BF165" i="3"/>
  <c r="BE165" i="3"/>
  <c r="T165" i="3"/>
  <c r="R165" i="3"/>
  <c r="P165" i="3"/>
  <c r="BH164" i="3"/>
  <c r="BG164" i="3"/>
  <c r="BF164" i="3"/>
  <c r="BE164" i="3"/>
  <c r="T164" i="3"/>
  <c r="R164" i="3"/>
  <c r="P164" i="3"/>
  <c r="BH163" i="3"/>
  <c r="BG163" i="3"/>
  <c r="BF163" i="3"/>
  <c r="BE163" i="3"/>
  <c r="T163" i="3"/>
  <c r="R163" i="3"/>
  <c r="P163" i="3"/>
  <c r="BH162" i="3"/>
  <c r="BG162" i="3"/>
  <c r="BF162" i="3"/>
  <c r="BE162" i="3"/>
  <c r="T162" i="3"/>
  <c r="R162" i="3"/>
  <c r="P162" i="3"/>
  <c r="BH161" i="3"/>
  <c r="BG161" i="3"/>
  <c r="BF161" i="3"/>
  <c r="BE161" i="3"/>
  <c r="T161" i="3"/>
  <c r="R161" i="3"/>
  <c r="P161" i="3"/>
  <c r="BH160" i="3"/>
  <c r="BG160" i="3"/>
  <c r="BF160" i="3"/>
  <c r="BE160" i="3"/>
  <c r="T160" i="3"/>
  <c r="R160" i="3"/>
  <c r="P160" i="3"/>
  <c r="BH159" i="3"/>
  <c r="BG159" i="3"/>
  <c r="BF159" i="3"/>
  <c r="BE159" i="3"/>
  <c r="T159" i="3"/>
  <c r="R159" i="3"/>
  <c r="P159" i="3"/>
  <c r="BH158" i="3"/>
  <c r="BG158" i="3"/>
  <c r="BF158" i="3"/>
  <c r="BE158" i="3"/>
  <c r="T158" i="3"/>
  <c r="R158" i="3"/>
  <c r="P158" i="3"/>
  <c r="BH157" i="3"/>
  <c r="BG157" i="3"/>
  <c r="BF157" i="3"/>
  <c r="BE157" i="3"/>
  <c r="T157" i="3"/>
  <c r="R157" i="3"/>
  <c r="P157" i="3"/>
  <c r="BH156" i="3"/>
  <c r="BG156" i="3"/>
  <c r="BF156" i="3"/>
  <c r="BE156" i="3"/>
  <c r="T156" i="3"/>
  <c r="R156" i="3"/>
  <c r="P156" i="3"/>
  <c r="BH155" i="3"/>
  <c r="BG155" i="3"/>
  <c r="BF155" i="3"/>
  <c r="BE155" i="3"/>
  <c r="T155" i="3"/>
  <c r="R155" i="3"/>
  <c r="P155" i="3"/>
  <c r="BH154" i="3"/>
  <c r="BG154" i="3"/>
  <c r="BF154" i="3"/>
  <c r="BE154" i="3"/>
  <c r="T154" i="3"/>
  <c r="R154" i="3"/>
  <c r="P154" i="3"/>
  <c r="BH153" i="3"/>
  <c r="BG153" i="3"/>
  <c r="BF153" i="3"/>
  <c r="BE153" i="3"/>
  <c r="T153" i="3"/>
  <c r="R153" i="3"/>
  <c r="P153" i="3"/>
  <c r="BH152" i="3"/>
  <c r="BG152" i="3"/>
  <c r="BF152" i="3"/>
  <c r="BE152" i="3"/>
  <c r="T152" i="3"/>
  <c r="R152" i="3"/>
  <c r="P152" i="3"/>
  <c r="BH151" i="3"/>
  <c r="BG151" i="3"/>
  <c r="BF151" i="3"/>
  <c r="BE151" i="3"/>
  <c r="T151" i="3"/>
  <c r="R151" i="3"/>
  <c r="P151" i="3"/>
  <c r="BH150" i="3"/>
  <c r="BG150" i="3"/>
  <c r="BF150" i="3"/>
  <c r="BE150" i="3"/>
  <c r="T150" i="3"/>
  <c r="R150" i="3"/>
  <c r="P150" i="3"/>
  <c r="BH149" i="3"/>
  <c r="BG149" i="3"/>
  <c r="BF149" i="3"/>
  <c r="BE149" i="3"/>
  <c r="T149" i="3"/>
  <c r="R149" i="3"/>
  <c r="P149" i="3"/>
  <c r="BH148" i="3"/>
  <c r="BG148" i="3"/>
  <c r="BF148" i="3"/>
  <c r="BE148" i="3"/>
  <c r="T148" i="3"/>
  <c r="R148" i="3"/>
  <c r="P148" i="3"/>
  <c r="BH147" i="3"/>
  <c r="BG147" i="3"/>
  <c r="BF147" i="3"/>
  <c r="BE147" i="3"/>
  <c r="T147" i="3"/>
  <c r="R147" i="3"/>
  <c r="P147" i="3"/>
  <c r="BH146" i="3"/>
  <c r="BG146" i="3"/>
  <c r="BF146" i="3"/>
  <c r="BE146" i="3"/>
  <c r="T146" i="3"/>
  <c r="R146" i="3"/>
  <c r="P146" i="3"/>
  <c r="BH145" i="3"/>
  <c r="BG145" i="3"/>
  <c r="BF145" i="3"/>
  <c r="BE145" i="3"/>
  <c r="T145" i="3"/>
  <c r="R145" i="3"/>
  <c r="P145" i="3"/>
  <c r="BH143" i="3"/>
  <c r="BG143" i="3"/>
  <c r="BF143" i="3"/>
  <c r="BE143" i="3"/>
  <c r="T143" i="3"/>
  <c r="R143" i="3"/>
  <c r="P143" i="3"/>
  <c r="BG142" i="3"/>
  <c r="BF142" i="3"/>
  <c r="BE142" i="3"/>
  <c r="BD142" i="3"/>
  <c r="S142" i="3"/>
  <c r="Q142" i="3"/>
  <c r="O142" i="3"/>
  <c r="BG141" i="3"/>
  <c r="BF141" i="3"/>
  <c r="BE141" i="3"/>
  <c r="BD141" i="3"/>
  <c r="S141" i="3"/>
  <c r="Q141" i="3"/>
  <c r="O141" i="3"/>
  <c r="BG140" i="3"/>
  <c r="BF140" i="3"/>
  <c r="BE140" i="3"/>
  <c r="BD140" i="3"/>
  <c r="S140" i="3"/>
  <c r="Q140" i="3"/>
  <c r="O140" i="3"/>
  <c r="BH138" i="3"/>
  <c r="BG138" i="3"/>
  <c r="BF138" i="3"/>
  <c r="BE138" i="3"/>
  <c r="T138" i="3"/>
  <c r="R138" i="3"/>
  <c r="P138" i="3"/>
  <c r="BH137" i="3"/>
  <c r="BG137" i="3"/>
  <c r="BF137" i="3"/>
  <c r="BE137" i="3"/>
  <c r="T137" i="3"/>
  <c r="R137" i="3"/>
  <c r="P137" i="3"/>
  <c r="BH136" i="3"/>
  <c r="BG136" i="3"/>
  <c r="BF136" i="3"/>
  <c r="BE136" i="3"/>
  <c r="T136" i="3"/>
  <c r="R136" i="3"/>
  <c r="P136" i="3"/>
  <c r="BH135" i="3"/>
  <c r="BG135" i="3"/>
  <c r="BF135" i="3"/>
  <c r="BE135" i="3"/>
  <c r="T135" i="3"/>
  <c r="R135" i="3"/>
  <c r="P135" i="3"/>
  <c r="BH134" i="3"/>
  <c r="BG134" i="3"/>
  <c r="BF134" i="3"/>
  <c r="BE134" i="3"/>
  <c r="T134" i="3"/>
  <c r="R134" i="3"/>
  <c r="P134" i="3"/>
  <c r="BH133" i="3"/>
  <c r="BG133" i="3"/>
  <c r="BF133" i="3"/>
  <c r="BE133" i="3"/>
  <c r="T133" i="3"/>
  <c r="R133" i="3"/>
  <c r="P133" i="3"/>
  <c r="BH132" i="3"/>
  <c r="BG132" i="3"/>
  <c r="BF132" i="3"/>
  <c r="BE132" i="3"/>
  <c r="T132" i="3"/>
  <c r="R132" i="3"/>
  <c r="P132" i="3"/>
  <c r="BH131" i="3"/>
  <c r="BG131" i="3"/>
  <c r="BF131" i="3"/>
  <c r="BE131" i="3"/>
  <c r="T131" i="3"/>
  <c r="R131" i="3"/>
  <c r="P131" i="3"/>
  <c r="BH130" i="3"/>
  <c r="BG130" i="3"/>
  <c r="BF130" i="3"/>
  <c r="BE130" i="3"/>
  <c r="T130" i="3"/>
  <c r="R130" i="3"/>
  <c r="P130" i="3"/>
  <c r="BH129" i="3"/>
  <c r="BG129" i="3"/>
  <c r="BF129" i="3"/>
  <c r="BE129" i="3"/>
  <c r="T129" i="3"/>
  <c r="R129" i="3"/>
  <c r="P129" i="3"/>
  <c r="BH128" i="3"/>
  <c r="BG128" i="3"/>
  <c r="BF128" i="3"/>
  <c r="BE128" i="3"/>
  <c r="T128" i="3"/>
  <c r="R128" i="3"/>
  <c r="P128" i="3"/>
  <c r="F120" i="3"/>
  <c r="E118" i="3"/>
  <c r="F93" i="3"/>
  <c r="E91" i="3"/>
  <c r="J28" i="3"/>
  <c r="E28" i="3"/>
  <c r="J123" i="3" s="1"/>
  <c r="J27" i="3"/>
  <c r="J25" i="3"/>
  <c r="E25" i="3"/>
  <c r="J122" i="3" s="1"/>
  <c r="J24" i="3"/>
  <c r="J22" i="3"/>
  <c r="E22" i="3"/>
  <c r="F96" i="3" s="1"/>
  <c r="J21" i="3"/>
  <c r="J19" i="3"/>
  <c r="E19" i="3"/>
  <c r="F95" i="3" s="1"/>
  <c r="J18" i="3"/>
  <c r="J16" i="3"/>
  <c r="J120" i="3" s="1"/>
  <c r="E7" i="3"/>
  <c r="E112" i="3" s="1"/>
  <c r="J41" i="2"/>
  <c r="J40" i="2"/>
  <c r="AY97" i="1"/>
  <c r="J39" i="2"/>
  <c r="AX97" i="1" s="1"/>
  <c r="AY269" i="2"/>
  <c r="AX269" i="2"/>
  <c r="AW269" i="2"/>
  <c r="AV269" i="2"/>
  <c r="T269" i="2"/>
  <c r="R269" i="2"/>
  <c r="P269" i="2"/>
  <c r="AY268" i="2"/>
  <c r="AX268" i="2"/>
  <c r="AW268" i="2"/>
  <c r="AV268" i="2"/>
  <c r="T268" i="2"/>
  <c r="R268" i="2"/>
  <c r="P268" i="2"/>
  <c r="AY267" i="2"/>
  <c r="AX267" i="2"/>
  <c r="AW267" i="2"/>
  <c r="AV267" i="2"/>
  <c r="T267" i="2"/>
  <c r="R267" i="2"/>
  <c r="P267" i="2"/>
  <c r="AY266" i="2"/>
  <c r="AX266" i="2"/>
  <c r="AW266" i="2"/>
  <c r="AV266" i="2"/>
  <c r="T266" i="2"/>
  <c r="R266" i="2"/>
  <c r="P266" i="2"/>
  <c r="AY265" i="2"/>
  <c r="AX265" i="2"/>
  <c r="AW265" i="2"/>
  <c r="AV265" i="2"/>
  <c r="T265" i="2"/>
  <c r="R265" i="2"/>
  <c r="P265" i="2"/>
  <c r="AY264" i="2"/>
  <c r="AX264" i="2"/>
  <c r="AW264" i="2"/>
  <c r="AV264" i="2"/>
  <c r="T264" i="2"/>
  <c r="R264" i="2"/>
  <c r="P264" i="2"/>
  <c r="AY263" i="2"/>
  <c r="AX263" i="2"/>
  <c r="AW263" i="2"/>
  <c r="AV263" i="2"/>
  <c r="T263" i="2"/>
  <c r="R263" i="2"/>
  <c r="P263" i="2"/>
  <c r="AY261" i="2"/>
  <c r="AX261" i="2"/>
  <c r="AW261" i="2"/>
  <c r="AV261" i="2"/>
  <c r="T261" i="2"/>
  <c r="R261" i="2"/>
  <c r="P261" i="2"/>
  <c r="AY260" i="2"/>
  <c r="AX260" i="2"/>
  <c r="AW260" i="2"/>
  <c r="AV260" i="2"/>
  <c r="T260" i="2"/>
  <c r="R260" i="2"/>
  <c r="P260" i="2"/>
  <c r="AY259" i="2"/>
  <c r="AX259" i="2"/>
  <c r="AW259" i="2"/>
  <c r="AV259" i="2"/>
  <c r="T259" i="2"/>
  <c r="R259" i="2"/>
  <c r="P259" i="2"/>
  <c r="AY258" i="2"/>
  <c r="AX258" i="2"/>
  <c r="AW258" i="2"/>
  <c r="AV258" i="2"/>
  <c r="T258" i="2"/>
  <c r="R258" i="2"/>
  <c r="P258" i="2"/>
  <c r="AY257" i="2"/>
  <c r="AX257" i="2"/>
  <c r="AW257" i="2"/>
  <c r="AV257" i="2"/>
  <c r="T257" i="2"/>
  <c r="R257" i="2"/>
  <c r="P257" i="2"/>
  <c r="AY256" i="2"/>
  <c r="AX256" i="2"/>
  <c r="AW256" i="2"/>
  <c r="AV256" i="2"/>
  <c r="T256" i="2"/>
  <c r="R256" i="2"/>
  <c r="P256" i="2"/>
  <c r="AY254" i="2"/>
  <c r="AX254" i="2"/>
  <c r="AW254" i="2"/>
  <c r="AV254" i="2"/>
  <c r="T254" i="2"/>
  <c r="R254" i="2"/>
  <c r="P254" i="2"/>
  <c r="AY253" i="2"/>
  <c r="AX253" i="2"/>
  <c r="AW253" i="2"/>
  <c r="AV253" i="2"/>
  <c r="T253" i="2"/>
  <c r="R253" i="2"/>
  <c r="P253" i="2"/>
  <c r="AY252" i="2"/>
  <c r="AX252" i="2"/>
  <c r="AW252" i="2"/>
  <c r="AV252" i="2"/>
  <c r="T252" i="2"/>
  <c r="R252" i="2"/>
  <c r="P252" i="2"/>
  <c r="AY251" i="2"/>
  <c r="AX251" i="2"/>
  <c r="AW251" i="2"/>
  <c r="AV251" i="2"/>
  <c r="T251" i="2"/>
  <c r="R251" i="2"/>
  <c r="P251" i="2"/>
  <c r="AY250" i="2"/>
  <c r="AX250" i="2"/>
  <c r="AW250" i="2"/>
  <c r="AV250" i="2"/>
  <c r="T250" i="2"/>
  <c r="R250" i="2"/>
  <c r="P250" i="2"/>
  <c r="AY249" i="2"/>
  <c r="AX249" i="2"/>
  <c r="AW249" i="2"/>
  <c r="AV249" i="2"/>
  <c r="T249" i="2"/>
  <c r="R249" i="2"/>
  <c r="P249" i="2"/>
  <c r="AY248" i="2"/>
  <c r="AX248" i="2"/>
  <c r="AW248" i="2"/>
  <c r="AV248" i="2"/>
  <c r="T248" i="2"/>
  <c r="R248" i="2"/>
  <c r="P248" i="2"/>
  <c r="AY247" i="2"/>
  <c r="AX247" i="2"/>
  <c r="AW247" i="2"/>
  <c r="AV247" i="2"/>
  <c r="T247" i="2"/>
  <c r="R247" i="2"/>
  <c r="P247" i="2"/>
  <c r="AY246" i="2"/>
  <c r="AX246" i="2"/>
  <c r="AW246" i="2"/>
  <c r="AV246" i="2"/>
  <c r="T246" i="2"/>
  <c r="R246" i="2"/>
  <c r="P246" i="2"/>
  <c r="AY245" i="2"/>
  <c r="AX245" i="2"/>
  <c r="AW245" i="2"/>
  <c r="AV245" i="2"/>
  <c r="T245" i="2"/>
  <c r="R245" i="2"/>
  <c r="P245" i="2"/>
  <c r="AY244" i="2"/>
  <c r="AX244" i="2"/>
  <c r="AW244" i="2"/>
  <c r="AV244" i="2"/>
  <c r="T244" i="2"/>
  <c r="R244" i="2"/>
  <c r="P244" i="2"/>
  <c r="AY243" i="2"/>
  <c r="AX243" i="2"/>
  <c r="AW243" i="2"/>
  <c r="AV243" i="2"/>
  <c r="T243" i="2"/>
  <c r="R243" i="2"/>
  <c r="P243" i="2"/>
  <c r="AY242" i="2"/>
  <c r="AX242" i="2"/>
  <c r="AW242" i="2"/>
  <c r="AV242" i="2"/>
  <c r="T242" i="2"/>
  <c r="R242" i="2"/>
  <c r="P242" i="2"/>
  <c r="AY241" i="2"/>
  <c r="AX241" i="2"/>
  <c r="AW241" i="2"/>
  <c r="AV241" i="2"/>
  <c r="T241" i="2"/>
  <c r="R241" i="2"/>
  <c r="P241" i="2"/>
  <c r="AY240" i="2"/>
  <c r="AX240" i="2"/>
  <c r="AW240" i="2"/>
  <c r="AV240" i="2"/>
  <c r="T240" i="2"/>
  <c r="R240" i="2"/>
  <c r="P240" i="2"/>
  <c r="AY239" i="2"/>
  <c r="AX239" i="2"/>
  <c r="AW239" i="2"/>
  <c r="AV239" i="2"/>
  <c r="T239" i="2"/>
  <c r="R239" i="2"/>
  <c r="P239" i="2"/>
  <c r="AY238" i="2"/>
  <c r="AX238" i="2"/>
  <c r="AW238" i="2"/>
  <c r="AV238" i="2"/>
  <c r="T238" i="2"/>
  <c r="R238" i="2"/>
  <c r="P238" i="2"/>
  <c r="AY236" i="2"/>
  <c r="AX236" i="2"/>
  <c r="AW236" i="2"/>
  <c r="AV236" i="2"/>
  <c r="T236" i="2"/>
  <c r="R236" i="2"/>
  <c r="P236" i="2"/>
  <c r="AY235" i="2"/>
  <c r="AX235" i="2"/>
  <c r="AW235" i="2"/>
  <c r="AV235" i="2"/>
  <c r="T235" i="2"/>
  <c r="R235" i="2"/>
  <c r="P235" i="2"/>
  <c r="AY234" i="2"/>
  <c r="AX234" i="2"/>
  <c r="AW234" i="2"/>
  <c r="AV234" i="2"/>
  <c r="T234" i="2"/>
  <c r="R234" i="2"/>
  <c r="P234" i="2"/>
  <c r="AY233" i="2"/>
  <c r="AX233" i="2"/>
  <c r="AW233" i="2"/>
  <c r="AV233" i="2"/>
  <c r="T233" i="2"/>
  <c r="R233" i="2"/>
  <c r="P233" i="2"/>
  <c r="AY232" i="2"/>
  <c r="AX232" i="2"/>
  <c r="AW232" i="2"/>
  <c r="AV232" i="2"/>
  <c r="T232" i="2"/>
  <c r="R232" i="2"/>
  <c r="P232" i="2"/>
  <c r="AY231" i="2"/>
  <c r="AX231" i="2"/>
  <c r="AW231" i="2"/>
  <c r="AV231" i="2"/>
  <c r="T231" i="2"/>
  <c r="R231" i="2"/>
  <c r="P231" i="2"/>
  <c r="AY230" i="2"/>
  <c r="AX230" i="2"/>
  <c r="AW230" i="2"/>
  <c r="AV230" i="2"/>
  <c r="T230" i="2"/>
  <c r="R230" i="2"/>
  <c r="P230" i="2"/>
  <c r="AY228" i="2"/>
  <c r="AX228" i="2"/>
  <c r="AW228" i="2"/>
  <c r="AV228" i="2"/>
  <c r="AY227" i="2"/>
  <c r="AX227" i="2"/>
  <c r="AW227" i="2"/>
  <c r="AV227" i="2"/>
  <c r="AY226" i="2"/>
  <c r="AX226" i="2"/>
  <c r="AW226" i="2"/>
  <c r="AV226" i="2"/>
  <c r="T226" i="2"/>
  <c r="R226" i="2"/>
  <c r="P226" i="2"/>
  <c r="AY225" i="2"/>
  <c r="AX225" i="2"/>
  <c r="AW225" i="2"/>
  <c r="AV225" i="2"/>
  <c r="T225" i="2"/>
  <c r="R225" i="2"/>
  <c r="P225" i="2"/>
  <c r="AY224" i="2"/>
  <c r="AX224" i="2"/>
  <c r="AW224" i="2"/>
  <c r="AV224" i="2"/>
  <c r="T224" i="2"/>
  <c r="R224" i="2"/>
  <c r="P224" i="2"/>
  <c r="AY223" i="2"/>
  <c r="AX223" i="2"/>
  <c r="AW223" i="2"/>
  <c r="AV223" i="2"/>
  <c r="T223" i="2"/>
  <c r="R223" i="2"/>
  <c r="P223" i="2"/>
  <c r="AY222" i="2"/>
  <c r="AX222" i="2"/>
  <c r="AW222" i="2"/>
  <c r="AV222" i="2"/>
  <c r="T222" i="2"/>
  <c r="R222" i="2"/>
  <c r="P222" i="2"/>
  <c r="AY220" i="2"/>
  <c r="AX220" i="2"/>
  <c r="AW220" i="2"/>
  <c r="AV220" i="2"/>
  <c r="T220" i="2"/>
  <c r="R220" i="2"/>
  <c r="P220" i="2"/>
  <c r="AY219" i="2"/>
  <c r="AX219" i="2"/>
  <c r="AW219" i="2"/>
  <c r="AV219" i="2"/>
  <c r="T219" i="2"/>
  <c r="R219" i="2"/>
  <c r="P219" i="2"/>
  <c r="AY218" i="2"/>
  <c r="AX218" i="2"/>
  <c r="AW218" i="2"/>
  <c r="AV218" i="2"/>
  <c r="T218" i="2"/>
  <c r="R218" i="2"/>
  <c r="P218" i="2"/>
  <c r="AY217" i="2"/>
  <c r="AX217" i="2"/>
  <c r="AW217" i="2"/>
  <c r="AV217" i="2"/>
  <c r="T217" i="2"/>
  <c r="R217" i="2"/>
  <c r="P217" i="2"/>
  <c r="AY216" i="2"/>
  <c r="AX216" i="2"/>
  <c r="AW216" i="2"/>
  <c r="AV216" i="2"/>
  <c r="T216" i="2"/>
  <c r="R216" i="2"/>
  <c r="P216" i="2"/>
  <c r="AY215" i="2"/>
  <c r="AX215" i="2"/>
  <c r="AW215" i="2"/>
  <c r="AV215" i="2"/>
  <c r="T215" i="2"/>
  <c r="R215" i="2"/>
  <c r="P215" i="2"/>
  <c r="AY214" i="2"/>
  <c r="AX214" i="2"/>
  <c r="AW214" i="2"/>
  <c r="AV214" i="2"/>
  <c r="T214" i="2"/>
  <c r="R214" i="2"/>
  <c r="P214" i="2"/>
  <c r="AY213" i="2"/>
  <c r="AX213" i="2"/>
  <c r="AW213" i="2"/>
  <c r="AV213" i="2"/>
  <c r="T213" i="2"/>
  <c r="R213" i="2"/>
  <c r="P213" i="2"/>
  <c r="AY212" i="2"/>
  <c r="AX212" i="2"/>
  <c r="AW212" i="2"/>
  <c r="AV212" i="2"/>
  <c r="T212" i="2"/>
  <c r="R212" i="2"/>
  <c r="P212" i="2"/>
  <c r="AY211" i="2"/>
  <c r="AX211" i="2"/>
  <c r="AW211" i="2"/>
  <c r="AV211" i="2"/>
  <c r="AY210" i="2"/>
  <c r="AX210" i="2"/>
  <c r="AW210" i="2"/>
  <c r="AV210" i="2"/>
  <c r="AY209" i="2"/>
  <c r="AX209" i="2"/>
  <c r="AW209" i="2"/>
  <c r="AV209" i="2"/>
  <c r="AY208" i="2"/>
  <c r="AX208" i="2"/>
  <c r="AW208" i="2"/>
  <c r="AV208" i="2"/>
  <c r="T208" i="2"/>
  <c r="R208" i="2"/>
  <c r="P208" i="2"/>
  <c r="AY207" i="2"/>
  <c r="AX207" i="2"/>
  <c r="AW207" i="2"/>
  <c r="AV207" i="2"/>
  <c r="T207" i="2"/>
  <c r="R207" i="2"/>
  <c r="P207" i="2"/>
  <c r="AY206" i="2"/>
  <c r="AX206" i="2"/>
  <c r="AW206" i="2"/>
  <c r="AV206" i="2"/>
  <c r="T206" i="2"/>
  <c r="R206" i="2"/>
  <c r="P206" i="2"/>
  <c r="AY204" i="2"/>
  <c r="AX204" i="2"/>
  <c r="AW204" i="2"/>
  <c r="AV204" i="2"/>
  <c r="T204" i="2"/>
  <c r="R204" i="2"/>
  <c r="P204" i="2"/>
  <c r="AY203" i="2"/>
  <c r="AX203" i="2"/>
  <c r="AW203" i="2"/>
  <c r="AV203" i="2"/>
  <c r="T203" i="2"/>
  <c r="R203" i="2"/>
  <c r="P203" i="2"/>
  <c r="AY202" i="2"/>
  <c r="AX202" i="2"/>
  <c r="AW202" i="2"/>
  <c r="AV202" i="2"/>
  <c r="T202" i="2"/>
  <c r="R202" i="2"/>
  <c r="P202" i="2"/>
  <c r="AY201" i="2"/>
  <c r="AX201" i="2"/>
  <c r="AW201" i="2"/>
  <c r="AV201" i="2"/>
  <c r="T201" i="2"/>
  <c r="R201" i="2"/>
  <c r="P201" i="2"/>
  <c r="AY200" i="2"/>
  <c r="AX200" i="2"/>
  <c r="AW200" i="2"/>
  <c r="AV200" i="2"/>
  <c r="T200" i="2"/>
  <c r="R200" i="2"/>
  <c r="P200" i="2"/>
  <c r="AY199" i="2"/>
  <c r="AX199" i="2"/>
  <c r="AW199" i="2"/>
  <c r="AV199" i="2"/>
  <c r="T199" i="2"/>
  <c r="R199" i="2"/>
  <c r="P199" i="2"/>
  <c r="AY198" i="2"/>
  <c r="AX198" i="2"/>
  <c r="AW198" i="2"/>
  <c r="AV198" i="2"/>
  <c r="T198" i="2"/>
  <c r="R198" i="2"/>
  <c r="P198" i="2"/>
  <c r="AY197" i="2"/>
  <c r="AX197" i="2"/>
  <c r="AW197" i="2"/>
  <c r="AV197" i="2"/>
  <c r="T197" i="2"/>
  <c r="R197" i="2"/>
  <c r="P197" i="2"/>
  <c r="AY196" i="2"/>
  <c r="AX196" i="2"/>
  <c r="AW196" i="2"/>
  <c r="AV196" i="2"/>
  <c r="T196" i="2"/>
  <c r="R196" i="2"/>
  <c r="P196" i="2"/>
  <c r="AY195" i="2"/>
  <c r="AX195" i="2"/>
  <c r="AW195" i="2"/>
  <c r="AV195" i="2"/>
  <c r="T195" i="2"/>
  <c r="R195" i="2"/>
  <c r="P195" i="2"/>
  <c r="AY194" i="2"/>
  <c r="AX194" i="2"/>
  <c r="AW194" i="2"/>
  <c r="AV194" i="2"/>
  <c r="T194" i="2"/>
  <c r="R194" i="2"/>
  <c r="P194" i="2"/>
  <c r="AY193" i="2"/>
  <c r="AX193" i="2"/>
  <c r="AW193" i="2"/>
  <c r="AV193" i="2"/>
  <c r="T193" i="2"/>
  <c r="R193" i="2"/>
  <c r="P193" i="2"/>
  <c r="AY192" i="2"/>
  <c r="AX192" i="2"/>
  <c r="AW192" i="2"/>
  <c r="AV192" i="2"/>
  <c r="T192" i="2"/>
  <c r="R192" i="2"/>
  <c r="P192" i="2"/>
  <c r="AY191" i="2"/>
  <c r="AX191" i="2"/>
  <c r="AW191" i="2"/>
  <c r="AV191" i="2"/>
  <c r="T191" i="2"/>
  <c r="R191" i="2"/>
  <c r="P191" i="2"/>
  <c r="AY190" i="2"/>
  <c r="AX190" i="2"/>
  <c r="AW190" i="2"/>
  <c r="AV190" i="2"/>
  <c r="T190" i="2"/>
  <c r="R190" i="2"/>
  <c r="P190" i="2"/>
  <c r="AY189" i="2"/>
  <c r="AX189" i="2"/>
  <c r="AW189" i="2"/>
  <c r="AV189" i="2"/>
  <c r="T189" i="2"/>
  <c r="R189" i="2"/>
  <c r="P189" i="2"/>
  <c r="AY188" i="2"/>
  <c r="AX188" i="2"/>
  <c r="AW188" i="2"/>
  <c r="AV188" i="2"/>
  <c r="T188" i="2"/>
  <c r="R188" i="2"/>
  <c r="P188" i="2"/>
  <c r="AY187" i="2"/>
  <c r="AX187" i="2"/>
  <c r="AW187" i="2"/>
  <c r="AV187" i="2"/>
  <c r="T187" i="2"/>
  <c r="R187" i="2"/>
  <c r="P187" i="2"/>
  <c r="AY186" i="2"/>
  <c r="AX186" i="2"/>
  <c r="AW186" i="2"/>
  <c r="AV186" i="2"/>
  <c r="T186" i="2"/>
  <c r="R186" i="2"/>
  <c r="P186" i="2"/>
  <c r="AY185" i="2"/>
  <c r="AX185" i="2"/>
  <c r="AW185" i="2"/>
  <c r="AV185" i="2"/>
  <c r="T185" i="2"/>
  <c r="R185" i="2"/>
  <c r="P185" i="2"/>
  <c r="AY184" i="2"/>
  <c r="AX184" i="2"/>
  <c r="AW184" i="2"/>
  <c r="AV184" i="2"/>
  <c r="T184" i="2"/>
  <c r="R184" i="2"/>
  <c r="P184" i="2"/>
  <c r="AY183" i="2"/>
  <c r="AX183" i="2"/>
  <c r="AW183" i="2"/>
  <c r="AV183" i="2"/>
  <c r="T183" i="2"/>
  <c r="R183" i="2"/>
  <c r="P183" i="2"/>
  <c r="AY182" i="2"/>
  <c r="AX182" i="2"/>
  <c r="AW182" i="2"/>
  <c r="AV182" i="2"/>
  <c r="T182" i="2"/>
  <c r="R182" i="2"/>
  <c r="P182" i="2"/>
  <c r="AY181" i="2"/>
  <c r="AX181" i="2"/>
  <c r="AW181" i="2"/>
  <c r="AV181" i="2"/>
  <c r="T181" i="2"/>
  <c r="R181" i="2"/>
  <c r="P181" i="2"/>
  <c r="AY180" i="2"/>
  <c r="AX180" i="2"/>
  <c r="AW180" i="2"/>
  <c r="AV180" i="2"/>
  <c r="T180" i="2"/>
  <c r="R180" i="2"/>
  <c r="P180" i="2"/>
  <c r="AY179" i="2"/>
  <c r="AX179" i="2"/>
  <c r="AW179" i="2"/>
  <c r="AV179" i="2"/>
  <c r="T179" i="2"/>
  <c r="R179" i="2"/>
  <c r="P179" i="2"/>
  <c r="AY178" i="2"/>
  <c r="AX178" i="2"/>
  <c r="AW178" i="2"/>
  <c r="AV178" i="2"/>
  <c r="T178" i="2"/>
  <c r="R178" i="2"/>
  <c r="P178" i="2"/>
  <c r="AY177" i="2"/>
  <c r="AX177" i="2"/>
  <c r="AW177" i="2"/>
  <c r="AV177" i="2"/>
  <c r="T177" i="2"/>
  <c r="R177" i="2"/>
  <c r="P177" i="2"/>
  <c r="AY176" i="2"/>
  <c r="AX176" i="2"/>
  <c r="AW176" i="2"/>
  <c r="AV176" i="2"/>
  <c r="T176" i="2"/>
  <c r="R176" i="2"/>
  <c r="P176" i="2"/>
  <c r="AY175" i="2"/>
  <c r="AX175" i="2"/>
  <c r="AW175" i="2"/>
  <c r="AV175" i="2"/>
  <c r="T175" i="2"/>
  <c r="R175" i="2"/>
  <c r="P175" i="2"/>
  <c r="AY174" i="2"/>
  <c r="AX174" i="2"/>
  <c r="AW174" i="2"/>
  <c r="AV174" i="2"/>
  <c r="T174" i="2"/>
  <c r="R174" i="2"/>
  <c r="P174" i="2"/>
  <c r="AY173" i="2"/>
  <c r="AX173" i="2"/>
  <c r="AW173" i="2"/>
  <c r="AV173" i="2"/>
  <c r="T173" i="2"/>
  <c r="R173" i="2"/>
  <c r="P173" i="2"/>
  <c r="AY172" i="2"/>
  <c r="AX172" i="2"/>
  <c r="AW172" i="2"/>
  <c r="AV172" i="2"/>
  <c r="T172" i="2"/>
  <c r="R172" i="2"/>
  <c r="P172" i="2"/>
  <c r="AY171" i="2"/>
  <c r="AX171" i="2"/>
  <c r="AW171" i="2"/>
  <c r="AV171" i="2"/>
  <c r="T171" i="2"/>
  <c r="R171" i="2"/>
  <c r="P171" i="2"/>
  <c r="AY169" i="2"/>
  <c r="AX169" i="2"/>
  <c r="AW169" i="2"/>
  <c r="AV169" i="2"/>
  <c r="T169" i="2"/>
  <c r="R169" i="2"/>
  <c r="P169" i="2"/>
  <c r="AY168" i="2"/>
  <c r="AX168" i="2"/>
  <c r="AW168" i="2"/>
  <c r="AV168" i="2"/>
  <c r="T168" i="2"/>
  <c r="R168" i="2"/>
  <c r="P168" i="2"/>
  <c r="AY167" i="2"/>
  <c r="AX167" i="2"/>
  <c r="AW167" i="2"/>
  <c r="AV167" i="2"/>
  <c r="T167" i="2"/>
  <c r="R167" i="2"/>
  <c r="P167" i="2"/>
  <c r="AY166" i="2"/>
  <c r="AX166" i="2"/>
  <c r="AW166" i="2"/>
  <c r="AV166" i="2"/>
  <c r="T166" i="2"/>
  <c r="R166" i="2"/>
  <c r="P166" i="2"/>
  <c r="AY165" i="2"/>
  <c r="AX165" i="2"/>
  <c r="AW165" i="2"/>
  <c r="AV165" i="2"/>
  <c r="T165" i="2"/>
  <c r="R165" i="2"/>
  <c r="P165" i="2"/>
  <c r="AY164" i="2"/>
  <c r="AX164" i="2"/>
  <c r="AW164" i="2"/>
  <c r="AV164" i="2"/>
  <c r="T164" i="2"/>
  <c r="R164" i="2"/>
  <c r="P164" i="2"/>
  <c r="AY163" i="2"/>
  <c r="AX163" i="2"/>
  <c r="AW163" i="2"/>
  <c r="AV163" i="2"/>
  <c r="T163" i="2"/>
  <c r="R163" i="2"/>
  <c r="P163" i="2"/>
  <c r="AY162" i="2"/>
  <c r="AX162" i="2"/>
  <c r="AW162" i="2"/>
  <c r="AV162" i="2"/>
  <c r="T162" i="2"/>
  <c r="R162" i="2"/>
  <c r="P162" i="2"/>
  <c r="AY161" i="2"/>
  <c r="AX161" i="2"/>
  <c r="AW161" i="2"/>
  <c r="AV161" i="2"/>
  <c r="T161" i="2"/>
  <c r="R161" i="2"/>
  <c r="P161" i="2"/>
  <c r="AY160" i="2"/>
  <c r="AX160" i="2"/>
  <c r="AW160" i="2"/>
  <c r="AV160" i="2"/>
  <c r="T160" i="2"/>
  <c r="R160" i="2"/>
  <c r="P160" i="2"/>
  <c r="AY159" i="2"/>
  <c r="AX159" i="2"/>
  <c r="AW159" i="2"/>
  <c r="AV159" i="2"/>
  <c r="T159" i="2"/>
  <c r="R159" i="2"/>
  <c r="P159" i="2"/>
  <c r="AY158" i="2"/>
  <c r="AX158" i="2"/>
  <c r="AW158" i="2"/>
  <c r="AV158" i="2"/>
  <c r="T158" i="2"/>
  <c r="R158" i="2"/>
  <c r="P158" i="2"/>
  <c r="AY157" i="2"/>
  <c r="AX157" i="2"/>
  <c r="AW157" i="2"/>
  <c r="AV157" i="2"/>
  <c r="T157" i="2"/>
  <c r="R157" i="2"/>
  <c r="P157" i="2"/>
  <c r="AY156" i="2"/>
  <c r="AX156" i="2"/>
  <c r="AW156" i="2"/>
  <c r="AV156" i="2"/>
  <c r="T156" i="2"/>
  <c r="R156" i="2"/>
  <c r="P156" i="2"/>
  <c r="AY155" i="2"/>
  <c r="AX155" i="2"/>
  <c r="AW155" i="2"/>
  <c r="AV155" i="2"/>
  <c r="T155" i="2"/>
  <c r="R155" i="2"/>
  <c r="P155" i="2"/>
  <c r="AY154" i="2"/>
  <c r="AX154" i="2"/>
  <c r="AW154" i="2"/>
  <c r="AV154" i="2"/>
  <c r="T154" i="2"/>
  <c r="R154" i="2"/>
  <c r="P154" i="2"/>
  <c r="AY153" i="2"/>
  <c r="AX153" i="2"/>
  <c r="AW153" i="2"/>
  <c r="AV153" i="2"/>
  <c r="T153" i="2"/>
  <c r="R153" i="2"/>
  <c r="P153" i="2"/>
  <c r="AY152" i="2"/>
  <c r="AX152" i="2"/>
  <c r="AW152" i="2"/>
  <c r="AV152" i="2"/>
  <c r="T152" i="2"/>
  <c r="R152" i="2"/>
  <c r="P152" i="2"/>
  <c r="AY151" i="2"/>
  <c r="AX151" i="2"/>
  <c r="AW151" i="2"/>
  <c r="AV151" i="2"/>
  <c r="T151" i="2"/>
  <c r="R151" i="2"/>
  <c r="P151" i="2"/>
  <c r="AY150" i="2"/>
  <c r="AX150" i="2"/>
  <c r="AW150" i="2"/>
  <c r="AV150" i="2"/>
  <c r="T150" i="2"/>
  <c r="R150" i="2"/>
  <c r="P150" i="2"/>
  <c r="AY149" i="2"/>
  <c r="AX149" i="2"/>
  <c r="AW149" i="2"/>
  <c r="AV149" i="2"/>
  <c r="T149" i="2"/>
  <c r="R149" i="2"/>
  <c r="P149" i="2"/>
  <c r="AY148" i="2"/>
  <c r="AX148" i="2"/>
  <c r="AW148" i="2"/>
  <c r="AV148" i="2"/>
  <c r="T148" i="2"/>
  <c r="R148" i="2"/>
  <c r="P148" i="2"/>
  <c r="AY147" i="2"/>
  <c r="AX147" i="2"/>
  <c r="AW147" i="2"/>
  <c r="AV147" i="2"/>
  <c r="T147" i="2"/>
  <c r="R147" i="2"/>
  <c r="P147" i="2"/>
  <c r="AY146" i="2"/>
  <c r="AX146" i="2"/>
  <c r="AW146" i="2"/>
  <c r="AV146" i="2"/>
  <c r="T146" i="2"/>
  <c r="R146" i="2"/>
  <c r="P146" i="2"/>
  <c r="AY145" i="2"/>
  <c r="AX145" i="2"/>
  <c r="AW145" i="2"/>
  <c r="AV145" i="2"/>
  <c r="T145" i="2"/>
  <c r="R145" i="2"/>
  <c r="P145" i="2"/>
  <c r="AY144" i="2"/>
  <c r="AX144" i="2"/>
  <c r="AW144" i="2"/>
  <c r="AV144" i="2"/>
  <c r="T144" i="2"/>
  <c r="R144" i="2"/>
  <c r="P144" i="2"/>
  <c r="AY143" i="2"/>
  <c r="AX143" i="2"/>
  <c r="AW143" i="2"/>
  <c r="AV143" i="2"/>
  <c r="T143" i="2"/>
  <c r="R143" i="2"/>
  <c r="P143" i="2"/>
  <c r="AY142" i="2"/>
  <c r="AX142" i="2"/>
  <c r="AW142" i="2"/>
  <c r="AV142" i="2"/>
  <c r="T142" i="2"/>
  <c r="R142" i="2"/>
  <c r="P142" i="2"/>
  <c r="AY141" i="2"/>
  <c r="AX141" i="2"/>
  <c r="AW141" i="2"/>
  <c r="AV141" i="2"/>
  <c r="T141" i="2"/>
  <c r="R141" i="2"/>
  <c r="P141" i="2"/>
  <c r="AY140" i="2"/>
  <c r="AX140" i="2"/>
  <c r="AW140" i="2"/>
  <c r="AV140" i="2"/>
  <c r="T140" i="2"/>
  <c r="R140" i="2"/>
  <c r="P140" i="2"/>
  <c r="AY139" i="2"/>
  <c r="AX139" i="2"/>
  <c r="AW139" i="2"/>
  <c r="AV139" i="2"/>
  <c r="T139" i="2"/>
  <c r="R139" i="2"/>
  <c r="P139" i="2"/>
  <c r="AY138" i="2"/>
  <c r="AX138" i="2"/>
  <c r="AW138" i="2"/>
  <c r="AV138" i="2"/>
  <c r="T138" i="2"/>
  <c r="R138" i="2"/>
  <c r="P138" i="2"/>
  <c r="AY137" i="2"/>
  <c r="AX137" i="2"/>
  <c r="AW137" i="2"/>
  <c r="AV137" i="2"/>
  <c r="T137" i="2"/>
  <c r="R137" i="2"/>
  <c r="P137" i="2"/>
  <c r="AY136" i="2"/>
  <c r="AX136" i="2"/>
  <c r="AW136" i="2"/>
  <c r="AV136" i="2"/>
  <c r="T136" i="2"/>
  <c r="R136" i="2"/>
  <c r="P136" i="2"/>
  <c r="AY135" i="2"/>
  <c r="AX135" i="2"/>
  <c r="AW135" i="2"/>
  <c r="AV135" i="2"/>
  <c r="T135" i="2"/>
  <c r="R135" i="2"/>
  <c r="P135" i="2"/>
  <c r="AY134" i="2"/>
  <c r="AX134" i="2"/>
  <c r="AW134" i="2"/>
  <c r="AV134" i="2"/>
  <c r="T134" i="2"/>
  <c r="R134" i="2"/>
  <c r="P134" i="2"/>
  <c r="F126" i="2"/>
  <c r="E124" i="2"/>
  <c r="F93" i="2"/>
  <c r="E91" i="2"/>
  <c r="J28" i="2"/>
  <c r="E28" i="2"/>
  <c r="J129" i="2" s="1"/>
  <c r="J27" i="2"/>
  <c r="J25" i="2"/>
  <c r="E25" i="2"/>
  <c r="J95" i="2" s="1"/>
  <c r="J24" i="2"/>
  <c r="J22" i="2"/>
  <c r="E22" i="2"/>
  <c r="F129" i="2" s="1"/>
  <c r="J21" i="2"/>
  <c r="J19" i="2"/>
  <c r="E19" i="2"/>
  <c r="F95" i="2" s="1"/>
  <c r="J18" i="2"/>
  <c r="J16" i="2"/>
  <c r="J93" i="2" s="1"/>
  <c r="E7" i="2"/>
  <c r="E118" i="2" s="1"/>
  <c r="L90" i="1"/>
  <c r="AM90" i="1"/>
  <c r="AM89" i="1"/>
  <c r="L89" i="1"/>
  <c r="AM87" i="1"/>
  <c r="L87" i="1"/>
  <c r="L85" i="1"/>
  <c r="L84" i="1"/>
  <c r="BA266" i="2"/>
  <c r="J245" i="2"/>
  <c r="BA233" i="2"/>
  <c r="BA218" i="2"/>
  <c r="BA202" i="2"/>
  <c r="J176" i="2"/>
  <c r="BA263" i="2"/>
  <c r="BA203" i="2"/>
  <c r="J241" i="2"/>
  <c r="BA213" i="2"/>
  <c r="J188" i="2"/>
  <c r="BA172" i="2"/>
  <c r="J157" i="2"/>
  <c r="BA140" i="2"/>
  <c r="BA139" i="2"/>
  <c r="BA148" i="2"/>
  <c r="BA254" i="2"/>
  <c r="BA240" i="2"/>
  <c r="J211" i="2"/>
  <c r="BA187" i="2"/>
  <c r="BA166" i="2"/>
  <c r="BA155" i="2"/>
  <c r="J265" i="2"/>
  <c r="J239" i="2"/>
  <c r="BA208" i="2"/>
  <c r="J193" i="2"/>
  <c r="BA181" i="2"/>
  <c r="J171" i="2"/>
  <c r="J154" i="2"/>
  <c r="BA134" i="2"/>
  <c r="J139" i="2"/>
  <c r="J189" i="3"/>
  <c r="BJ194" i="3"/>
  <c r="J173" i="3"/>
  <c r="BJ211" i="3"/>
  <c r="J137" i="3"/>
  <c r="J166" i="3"/>
  <c r="J160" i="3"/>
  <c r="BJ184" i="3"/>
  <c r="BJ207" i="3"/>
  <c r="J198" i="3"/>
  <c r="BJ136" i="3"/>
  <c r="J156" i="3"/>
  <c r="J136" i="3"/>
  <c r="J253" i="2"/>
  <c r="BA241" i="2"/>
  <c r="BA212" i="2"/>
  <c r="BA201" i="2"/>
  <c r="J160" i="2"/>
  <c r="J134" i="2"/>
  <c r="BA204" i="2"/>
  <c r="BA185" i="2"/>
  <c r="J152" i="2"/>
  <c r="BA249" i="2"/>
  <c r="BA232" i="2"/>
  <c r="BA211" i="2"/>
  <c r="BA195" i="2"/>
  <c r="BA167" i="2"/>
  <c r="BA153" i="2"/>
  <c r="BA173" i="2"/>
  <c r="BA246" i="2"/>
  <c r="BA239" i="2"/>
  <c r="J235" i="2"/>
  <c r="BA230" i="2"/>
  <c r="J217" i="2"/>
  <c r="J199" i="2"/>
  <c r="J187" i="2"/>
  <c r="J172" i="2"/>
  <c r="J155" i="2"/>
  <c r="BA141" i="2"/>
  <c r="J168" i="3"/>
  <c r="BJ188" i="3"/>
  <c r="J152" i="3"/>
  <c r="J134" i="3"/>
  <c r="BJ171" i="3"/>
  <c r="BJ200" i="3"/>
  <c r="BJ167" i="3"/>
  <c r="BJ205" i="3"/>
  <c r="J153" i="3"/>
  <c r="BJ198" i="3"/>
  <c r="J195" i="3"/>
  <c r="J182" i="3"/>
  <c r="J151" i="3"/>
  <c r="J184" i="3"/>
  <c r="BJ134" i="3"/>
  <c r="BJ161" i="3"/>
  <c r="J171" i="3"/>
  <c r="BJ133" i="3"/>
  <c r="J211" i="3"/>
  <c r="BJ129" i="3"/>
  <c r="BJ128" i="3"/>
  <c r="BJ190" i="3"/>
  <c r="J205" i="3"/>
  <c r="J190" i="3"/>
  <c r="BJ164" i="3"/>
  <c r="BJ146" i="3"/>
  <c r="J180" i="3"/>
  <c r="BJ162" i="3"/>
  <c r="BJ189" i="3"/>
  <c r="J194" i="3"/>
  <c r="J140" i="3"/>
  <c r="BJ201" i="3"/>
  <c r="J196" i="3"/>
  <c r="BJ151" i="3"/>
  <c r="J130" i="3"/>
  <c r="J167" i="3"/>
  <c r="J182" i="2"/>
  <c r="J181" i="2"/>
  <c r="AS96" i="1"/>
  <c r="J142" i="2"/>
  <c r="J178" i="2"/>
  <c r="BA242" i="2"/>
  <c r="BA228" i="2"/>
  <c r="J207" i="2"/>
  <c r="BA176" i="2"/>
  <c r="BA156" i="2"/>
  <c r="J249" i="2"/>
  <c r="J220" i="2"/>
  <c r="BA192" i="2"/>
  <c r="BA179" i="2"/>
  <c r="J167" i="2"/>
  <c r="BA151" i="2"/>
  <c r="BJ153" i="3"/>
  <c r="BJ191" i="3"/>
  <c r="J191" i="3"/>
  <c r="J163" i="3"/>
  <c r="J208" i="3"/>
  <c r="BJ180" i="3"/>
  <c r="J207" i="3"/>
  <c r="J193" i="3"/>
  <c r="J204" i="3"/>
  <c r="J197" i="3"/>
  <c r="BJ131" i="3"/>
  <c r="BI141" i="3"/>
  <c r="BA258" i="2"/>
  <c r="J243" i="2"/>
  <c r="BA227" i="2"/>
  <c r="BA215" i="2"/>
  <c r="J197" i="2"/>
  <c r="BA154" i="2"/>
  <c r="BA219" i="2"/>
  <c r="J194" i="2"/>
  <c r="BA175" i="2"/>
  <c r="J264" i="2"/>
  <c r="BA206" i="2"/>
  <c r="BA182" i="2"/>
  <c r="BA152" i="2"/>
  <c r="BA268" i="2"/>
  <c r="BA165" i="2"/>
  <c r="J261" i="2"/>
  <c r="BA248" i="2"/>
  <c r="BA226" i="2"/>
  <c r="J213" i="2"/>
  <c r="BA171" i="2"/>
  <c r="BA150" i="2"/>
  <c r="J246" i="2"/>
  <c r="BA200" i="2"/>
  <c r="J180" i="2"/>
  <c r="J168" i="2"/>
  <c r="J135" i="2"/>
  <c r="BA169" i="2"/>
  <c r="J147" i="3"/>
  <c r="J159" i="3"/>
  <c r="J186" i="3"/>
  <c r="J174" i="3"/>
  <c r="J192" i="3"/>
  <c r="BJ208" i="3"/>
  <c r="J148" i="3"/>
  <c r="BJ163" i="3"/>
  <c r="J145" i="3"/>
  <c r="J170" i="3"/>
  <c r="J132" i="3"/>
  <c r="J183" i="2"/>
  <c r="BJ178" i="3"/>
  <c r="J142" i="3"/>
  <c r="BJ168" i="3"/>
  <c r="BJ148" i="3"/>
  <c r="J179" i="3"/>
  <c r="BJ186" i="3"/>
  <c r="BJ138" i="3"/>
  <c r="BJ199" i="3"/>
  <c r="BJ170" i="3"/>
  <c r="BJ176" i="3"/>
  <c r="J181" i="3"/>
  <c r="BJ149" i="3"/>
  <c r="J177" i="3"/>
  <c r="BJ158" i="3"/>
  <c r="BJ203" i="3"/>
  <c r="J143" i="3"/>
  <c r="J201" i="3"/>
  <c r="BJ143" i="3"/>
  <c r="BJ160" i="3"/>
  <c r="J162" i="3"/>
  <c r="J256" i="2"/>
  <c r="J240" i="2"/>
  <c r="J208" i="2"/>
  <c r="J192" i="2"/>
  <c r="J151" i="2"/>
  <c r="J210" i="2"/>
  <c r="BA198" i="2"/>
  <c r="BA183" i="2"/>
  <c r="J144" i="2"/>
  <c r="BA253" i="2"/>
  <c r="J234" i="2"/>
  <c r="J209" i="2"/>
  <c r="BA189" i="2"/>
  <c r="BA174" i="2"/>
  <c r="J147" i="2"/>
  <c r="J163" i="2"/>
  <c r="J166" i="2"/>
  <c r="BA147" i="2"/>
  <c r="BA257" i="2"/>
  <c r="BA236" i="2"/>
  <c r="BA225" i="2"/>
  <c r="J218" i="2"/>
  <c r="J203" i="2"/>
  <c r="J198" i="2"/>
  <c r="BA168" i="2"/>
  <c r="J153" i="2"/>
  <c r="J251" i="2"/>
  <c r="BA197" i="2"/>
  <c r="BA188" i="2"/>
  <c r="J173" i="2"/>
  <c r="BA157" i="2"/>
  <c r="BA138" i="2"/>
  <c r="J140" i="2"/>
  <c r="J136" i="2"/>
  <c r="BA269" i="2"/>
  <c r="J263" i="2"/>
  <c r="BA238" i="2"/>
  <c r="BA224" i="2"/>
  <c r="BA209" i="2"/>
  <c r="J191" i="2"/>
  <c r="J174" i="2"/>
  <c r="BA161" i="2"/>
  <c r="BA146" i="2"/>
  <c r="BJ175" i="3"/>
  <c r="BJ152" i="3"/>
  <c r="BJ187" i="3"/>
  <c r="J164" i="3"/>
  <c r="BJ185" i="3"/>
  <c r="J129" i="3"/>
  <c r="BJ174" i="3"/>
  <c r="BI142" i="3"/>
  <c r="J210" i="3"/>
  <c r="BJ130" i="3"/>
  <c r="BJ204" i="3"/>
  <c r="BJ202" i="3"/>
  <c r="J185" i="3"/>
  <c r="J155" i="3"/>
  <c r="BJ206" i="3"/>
  <c r="J135" i="3"/>
  <c r="J169" i="3"/>
  <c r="BJ209" i="3"/>
  <c r="BI140" i="3"/>
  <c r="BJ183" i="3"/>
  <c r="BJ177" i="3"/>
  <c r="J158" i="3"/>
  <c r="J161" i="3"/>
  <c r="J131" i="3"/>
  <c r="J266" i="2"/>
  <c r="J250" i="2"/>
  <c r="BA207" i="2"/>
  <c r="BA184" i="2"/>
  <c r="BA143" i="2"/>
  <c r="J206" i="2"/>
  <c r="BA190" i="2"/>
  <c r="J138" i="2"/>
  <c r="J248" i="2"/>
  <c r="BA186" i="2"/>
  <c r="J165" i="2"/>
  <c r="J145" i="2"/>
  <c r="BA142" i="2"/>
  <c r="BA164" i="2"/>
  <c r="BA245" i="2"/>
  <c r="BA231" i="2"/>
  <c r="BA214" i="2"/>
  <c r="J200" i="2"/>
  <c r="J164" i="2"/>
  <c r="BA145" i="2"/>
  <c r="BA250" i="2"/>
  <c r="J195" i="2"/>
  <c r="BA178" i="2"/>
  <c r="J161" i="2"/>
  <c r="BA137" i="2"/>
  <c r="BA267" i="2"/>
  <c r="BA135" i="2"/>
  <c r="J269" i="2"/>
  <c r="J254" i="2"/>
  <c r="J244" i="2"/>
  <c r="J236" i="2"/>
  <c r="BA210" i="2"/>
  <c r="J189" i="2"/>
  <c r="J175" i="2"/>
  <c r="J159" i="2"/>
  <c r="J143" i="2"/>
  <c r="BJ169" i="3"/>
  <c r="BJ197" i="3"/>
  <c r="J149" i="3"/>
  <c r="BJ182" i="3"/>
  <c r="J203" i="3"/>
  <c r="J154" i="3"/>
  <c r="BJ196" i="3"/>
  <c r="BJ166" i="3"/>
  <c r="J188" i="3"/>
  <c r="BJ192" i="3"/>
  <c r="J176" i="3"/>
  <c r="J199" i="3"/>
  <c r="BJ179" i="3"/>
  <c r="BJ155" i="3"/>
  <c r="J133" i="3"/>
  <c r="BJ181" i="3"/>
  <c r="J175" i="3"/>
  <c r="BJ173" i="3"/>
  <c r="J172" i="3"/>
  <c r="BA252" i="2"/>
  <c r="J238" i="2"/>
  <c r="J219" i="2"/>
  <c r="J204" i="2"/>
  <c r="J177" i="2"/>
  <c r="BA223" i="2"/>
  <c r="BA196" i="2"/>
  <c r="J179" i="2"/>
  <c r="BA265" i="2"/>
  <c r="BA243" i="2"/>
  <c r="J215" i="2"/>
  <c r="J184" i="2"/>
  <c r="BA163" i="2"/>
  <c r="J149" i="2"/>
  <c r="J156" i="2"/>
  <c r="BA149" i="2"/>
  <c r="J216" i="2"/>
  <c r="J196" i="2"/>
  <c r="J162" i="2"/>
  <c r="J141" i="2"/>
  <c r="J247" i="2"/>
  <c r="J214" i="2"/>
  <c r="BA191" i="2"/>
  <c r="BA177" i="2"/>
  <c r="J158" i="2"/>
  <c r="J146" i="2"/>
  <c r="J268" i="2"/>
  <c r="J165" i="3"/>
  <c r="BJ147" i="3"/>
  <c r="J157" i="3"/>
  <c r="BJ159" i="3"/>
  <c r="J138" i="3"/>
  <c r="BJ157" i="3"/>
  <c r="J146" i="3"/>
  <c r="BJ154" i="3"/>
  <c r="BA251" i="2"/>
  <c r="BA235" i="2"/>
  <c r="BA216" i="2"/>
  <c r="J190" i="2"/>
  <c r="BA144" i="2"/>
  <c r="BA217" i="2"/>
  <c r="BA193" i="2"/>
  <c r="BA159" i="2"/>
  <c r="BA264" i="2"/>
  <c r="J212" i="2"/>
  <c r="J202" i="2"/>
  <c r="BA180" i="2"/>
  <c r="BA160" i="2"/>
  <c r="BA136" i="2"/>
  <c r="J267" i="2"/>
  <c r="BA260" i="2"/>
  <c r="BA247" i="2"/>
  <c r="J233" i="2"/>
  <c r="BA222" i="2"/>
  <c r="J201" i="2"/>
  <c r="BA158" i="2"/>
  <c r="J137" i="2"/>
  <c r="BA244" i="2"/>
  <c r="BA199" i="2"/>
  <c r="J185" i="2"/>
  <c r="BA162" i="2"/>
  <c r="J148" i="2"/>
  <c r="BA261" i="2"/>
  <c r="BA259" i="2"/>
  <c r="BA256" i="2"/>
  <c r="J252" i="2"/>
  <c r="J242" i="2"/>
  <c r="BA234" i="2"/>
  <c r="BA220" i="2"/>
  <c r="BA194" i="2"/>
  <c r="J186" i="2"/>
  <c r="J169" i="2"/>
  <c r="J150" i="2"/>
  <c r="BJ172" i="3"/>
  <c r="BJ137" i="3"/>
  <c r="BJ165" i="3"/>
  <c r="BJ145" i="3"/>
  <c r="J178" i="3"/>
  <c r="J187" i="3"/>
  <c r="J141" i="3"/>
  <c r="J206" i="3"/>
  <c r="J200" i="3"/>
  <c r="J202" i="3"/>
  <c r="BJ193" i="3"/>
  <c r="BJ156" i="3"/>
  <c r="J183" i="3"/>
  <c r="J209" i="3"/>
  <c r="BJ210" i="3"/>
  <c r="J150" i="3"/>
  <c r="BJ135" i="3"/>
  <c r="BJ195" i="3"/>
  <c r="BJ132" i="3"/>
  <c r="BJ150" i="3"/>
  <c r="J128" i="3"/>
  <c r="J229" i="2" l="1"/>
  <c r="J133" i="2"/>
  <c r="J205" i="2"/>
  <c r="J262" i="2"/>
  <c r="J237" i="2"/>
  <c r="J170" i="2"/>
  <c r="F40" i="2"/>
  <c r="BC97" i="1" s="1"/>
  <c r="J38" i="2"/>
  <c r="AW97" i="1" s="1"/>
  <c r="F41" i="2"/>
  <c r="BD97" i="1" s="1"/>
  <c r="F39" i="2"/>
  <c r="BB97" i="1" s="1"/>
  <c r="BA170" i="2"/>
  <c r="P221" i="2"/>
  <c r="T237" i="2"/>
  <c r="BA262" i="2"/>
  <c r="BA133" i="2"/>
  <c r="J101" i="2" s="1"/>
  <c r="T205" i="2"/>
  <c r="P229" i="2"/>
  <c r="R229" i="2"/>
  <c r="BA255" i="2"/>
  <c r="J255" i="2" s="1"/>
  <c r="J107" i="2" s="1"/>
  <c r="T255" i="2"/>
  <c r="T262" i="2"/>
  <c r="T170" i="2"/>
  <c r="T221" i="2"/>
  <c r="T229" i="2"/>
  <c r="P255" i="2"/>
  <c r="P262" i="2"/>
  <c r="R170" i="2"/>
  <c r="P237" i="2"/>
  <c r="T133" i="2"/>
  <c r="BA221" i="2"/>
  <c r="BA205" i="2"/>
  <c r="BA229" i="2"/>
  <c r="J105" i="2" s="1"/>
  <c r="P170" i="2"/>
  <c r="BA237" i="2"/>
  <c r="R221" i="2"/>
  <c r="R133" i="2"/>
  <c r="P205" i="2"/>
  <c r="R237" i="2"/>
  <c r="R255" i="2"/>
  <c r="R262" i="2"/>
  <c r="BJ127" i="3"/>
  <c r="J127" i="3"/>
  <c r="J101" i="3" s="1"/>
  <c r="P127" i="3"/>
  <c r="P139" i="3"/>
  <c r="R127" i="3"/>
  <c r="T127" i="3"/>
  <c r="R139" i="3"/>
  <c r="P133" i="2"/>
  <c r="R205" i="2"/>
  <c r="BJ139" i="3"/>
  <c r="J139" i="3" s="1"/>
  <c r="J102" i="3" s="1"/>
  <c r="T139" i="3"/>
  <c r="T126" i="3" s="1"/>
  <c r="BD133" i="3"/>
  <c r="BD158" i="3"/>
  <c r="BD167" i="3"/>
  <c r="BD174" i="3"/>
  <c r="BD186" i="3"/>
  <c r="E85" i="3"/>
  <c r="BD147" i="3"/>
  <c r="BD152" i="3"/>
  <c r="BD154" i="3"/>
  <c r="BD160" i="3"/>
  <c r="BD162" i="3"/>
  <c r="BD164" i="3"/>
  <c r="BD181" i="3"/>
  <c r="BD184" i="3"/>
  <c r="BD204" i="3"/>
  <c r="BD208" i="3"/>
  <c r="BD128" i="3"/>
  <c r="BD130" i="3"/>
  <c r="BD135" i="3"/>
  <c r="BC140" i="3"/>
  <c r="BC142" i="3"/>
  <c r="BD155" i="3"/>
  <c r="BD170" i="3"/>
  <c r="BD178" i="3"/>
  <c r="BD187" i="3"/>
  <c r="BD190" i="3"/>
  <c r="BD191" i="3"/>
  <c r="BD193" i="3"/>
  <c r="F122" i="3"/>
  <c r="BD131" i="3"/>
  <c r="BD136" i="3"/>
  <c r="BD149" i="3"/>
  <c r="BD151" i="3"/>
  <c r="BD196" i="3"/>
  <c r="BD206" i="3"/>
  <c r="BD207" i="3"/>
  <c r="J96" i="3"/>
  <c r="BD129" i="3"/>
  <c r="BD134" i="3"/>
  <c r="BD153" i="3"/>
  <c r="BD172" i="3"/>
  <c r="BD173" i="3"/>
  <c r="BD185" i="3"/>
  <c r="BD200" i="3"/>
  <c r="BD159" i="3"/>
  <c r="BD177" i="3"/>
  <c r="BD199" i="3"/>
  <c r="BD211" i="3"/>
  <c r="J93" i="3"/>
  <c r="F123" i="3"/>
  <c r="BD132" i="3"/>
  <c r="BD169" i="3"/>
  <c r="BD203" i="3"/>
  <c r="BD205" i="3"/>
  <c r="BD148" i="3"/>
  <c r="BD157" i="3"/>
  <c r="BD161" i="3"/>
  <c r="BD166" i="3"/>
  <c r="J95" i="3"/>
  <c r="BD165" i="3"/>
  <c r="BD171" i="3"/>
  <c r="BD180" i="3"/>
  <c r="BD195" i="3"/>
  <c r="BD137" i="3"/>
  <c r="BD156" i="3"/>
  <c r="BD163" i="3"/>
  <c r="BD188" i="3"/>
  <c r="BD192" i="3"/>
  <c r="BD194" i="3"/>
  <c r="BD201" i="3"/>
  <c r="BC141" i="3"/>
  <c r="BD145" i="3"/>
  <c r="BD168" i="3"/>
  <c r="BD209" i="3"/>
  <c r="BD210" i="3"/>
  <c r="BD175" i="3"/>
  <c r="BD179" i="3"/>
  <c r="BD182" i="3"/>
  <c r="BD176" i="3"/>
  <c r="BD183" i="3"/>
  <c r="BD197" i="3"/>
  <c r="BD138" i="3"/>
  <c r="BD146" i="3"/>
  <c r="BD150" i="3"/>
  <c r="BD189" i="3"/>
  <c r="BD198" i="3"/>
  <c r="BD202" i="3"/>
  <c r="BD143" i="3"/>
  <c r="F96" i="2"/>
  <c r="J126" i="2"/>
  <c r="AU134" i="2"/>
  <c r="AU135" i="2"/>
  <c r="AU136" i="2"/>
  <c r="AU157" i="2"/>
  <c r="AU158" i="2"/>
  <c r="AU177" i="2"/>
  <c r="AU188" i="2"/>
  <c r="AU193" i="2"/>
  <c r="AU198" i="2"/>
  <c r="AU208" i="2"/>
  <c r="AU214" i="2"/>
  <c r="AU219" i="2"/>
  <c r="AU225" i="2"/>
  <c r="AU227" i="2"/>
  <c r="AU240" i="2"/>
  <c r="AU241" i="2"/>
  <c r="AU249" i="2"/>
  <c r="AU251" i="2"/>
  <c r="AU258" i="2"/>
  <c r="E85" i="2"/>
  <c r="AU137" i="2"/>
  <c r="AU141" i="2"/>
  <c r="AU145" i="2"/>
  <c r="AU148" i="2"/>
  <c r="AU162" i="2"/>
  <c r="AU166" i="2"/>
  <c r="AU266" i="2"/>
  <c r="AU142" i="2"/>
  <c r="AU186" i="2"/>
  <c r="AU187" i="2"/>
  <c r="AU190" i="2"/>
  <c r="AU194" i="2"/>
  <c r="AU207" i="2"/>
  <c r="AU213" i="2"/>
  <c r="AU216" i="2"/>
  <c r="AU224" i="2"/>
  <c r="AU228" i="2"/>
  <c r="AU238" i="2"/>
  <c r="AU243" i="2"/>
  <c r="AU245" i="2"/>
  <c r="AU252" i="2"/>
  <c r="AU264" i="2"/>
  <c r="J96" i="2"/>
  <c r="J128" i="2"/>
  <c r="AU143" i="2"/>
  <c r="AU144" i="2"/>
  <c r="AU147" i="2"/>
  <c r="AU163" i="2"/>
  <c r="AU172" i="2"/>
  <c r="AU173" i="2"/>
  <c r="AU204" i="2"/>
  <c r="AU210" i="2"/>
  <c r="AU223" i="2"/>
  <c r="AU230" i="2"/>
  <c r="AU232" i="2"/>
  <c r="AU235" i="2"/>
  <c r="AU246" i="2"/>
  <c r="AU250" i="2"/>
  <c r="AU253" i="2"/>
  <c r="AU256" i="2"/>
  <c r="AU257" i="2"/>
  <c r="AU259" i="2"/>
  <c r="AU261" i="2"/>
  <c r="AU268" i="2"/>
  <c r="F128" i="2"/>
  <c r="AU140" i="2"/>
  <c r="AU150" i="2"/>
  <c r="AU159" i="2"/>
  <c r="AU167" i="2"/>
  <c r="AU174" i="2"/>
  <c r="AU152" i="2"/>
  <c r="AU153" i="2"/>
  <c r="AU154" i="2"/>
  <c r="AU160" i="2"/>
  <c r="AU169" i="2"/>
  <c r="AU267" i="2"/>
  <c r="AU151" i="2"/>
  <c r="AU155" i="2"/>
  <c r="AU171" i="2"/>
  <c r="AU175" i="2"/>
  <c r="AU176" i="2"/>
  <c r="AU178" i="2"/>
  <c r="AU179" i="2"/>
  <c r="AU185" i="2"/>
  <c r="AU201" i="2"/>
  <c r="AU218" i="2"/>
  <c r="AU220" i="2"/>
  <c r="AU226" i="2"/>
  <c r="AU231" i="2"/>
  <c r="AU233" i="2"/>
  <c r="AU242" i="2"/>
  <c r="AU247" i="2"/>
  <c r="AU269" i="2"/>
  <c r="AU139" i="2"/>
  <c r="AU146" i="2"/>
  <c r="AU149" i="2"/>
  <c r="AU161" i="2"/>
  <c r="AU164" i="2"/>
  <c r="AU180" i="2"/>
  <c r="AU182" i="2"/>
  <c r="AU184" i="2"/>
  <c r="AU189" i="2"/>
  <c r="AU191" i="2"/>
  <c r="AU192" i="2"/>
  <c r="AU195" i="2"/>
  <c r="AU197" i="2"/>
  <c r="AU199" i="2"/>
  <c r="AU202" i="2"/>
  <c r="AU209" i="2"/>
  <c r="AU212" i="2"/>
  <c r="AU215" i="2"/>
  <c r="AU263" i="2"/>
  <c r="AU138" i="2"/>
  <c r="AU156" i="2"/>
  <c r="AU165" i="2"/>
  <c r="AU168" i="2"/>
  <c r="AU181" i="2"/>
  <c r="AU183" i="2"/>
  <c r="AU196" i="2"/>
  <c r="AU200" i="2"/>
  <c r="AU203" i="2"/>
  <c r="AU206" i="2"/>
  <c r="AU211" i="2"/>
  <c r="AU217" i="2"/>
  <c r="AU222" i="2"/>
  <c r="AU234" i="2"/>
  <c r="AU236" i="2"/>
  <c r="AU239" i="2"/>
  <c r="AU244" i="2"/>
  <c r="AU248" i="2"/>
  <c r="AU254" i="2"/>
  <c r="AU260" i="2"/>
  <c r="AU265" i="2"/>
  <c r="F39" i="3"/>
  <c r="BB98" i="1" s="1"/>
  <c r="F38" i="3"/>
  <c r="BA98" i="1" s="1"/>
  <c r="F40" i="3"/>
  <c r="BC98" i="1" s="1"/>
  <c r="AS95" i="1"/>
  <c r="AS94" i="1" s="1"/>
  <c r="J38" i="3"/>
  <c r="AW98" i="1" s="1"/>
  <c r="F38" i="2"/>
  <c r="F41" i="3"/>
  <c r="BD98" i="1" s="1"/>
  <c r="J106" i="2" l="1"/>
  <c r="J103" i="2"/>
  <c r="J108" i="2"/>
  <c r="J102" i="2"/>
  <c r="J221" i="2"/>
  <c r="J104" i="2" s="1"/>
  <c r="BB96" i="1"/>
  <c r="AX96" i="1" s="1"/>
  <c r="BC96" i="1"/>
  <c r="BC95" i="1" s="1"/>
  <c r="AY95" i="1" s="1"/>
  <c r="BD96" i="1"/>
  <c r="BD95" i="1" s="1"/>
  <c r="BD94" i="1" s="1"/>
  <c r="W33" i="1" s="1"/>
  <c r="R132" i="2"/>
  <c r="P132" i="2"/>
  <c r="AU97" i="1" s="1"/>
  <c r="P126" i="3"/>
  <c r="AU98" i="1" s="1"/>
  <c r="R126" i="3"/>
  <c r="T132" i="2"/>
  <c r="BA132" i="2"/>
  <c r="BA97" i="1"/>
  <c r="BA96" i="1" s="1"/>
  <c r="AW96" i="1" s="1"/>
  <c r="BJ126" i="3"/>
  <c r="J126" i="3" s="1"/>
  <c r="J34" i="3" s="1"/>
  <c r="AG98" i="1" s="1"/>
  <c r="J37" i="2"/>
  <c r="AV97" i="1" s="1"/>
  <c r="AT97" i="1" s="1"/>
  <c r="F37" i="3"/>
  <c r="AZ98" i="1" s="1"/>
  <c r="F37" i="2"/>
  <c r="AZ97" i="1" s="1"/>
  <c r="J37" i="3"/>
  <c r="AV98" i="1" s="1"/>
  <c r="AT98" i="1" s="1"/>
  <c r="J132" i="2" l="1"/>
  <c r="J100" i="2" s="1"/>
  <c r="AN98" i="1"/>
  <c r="BB95" i="1"/>
  <c r="AX95" i="1" s="1"/>
  <c r="BC94" i="1"/>
  <c r="W32" i="1" s="1"/>
  <c r="AY96" i="1"/>
  <c r="J100" i="3"/>
  <c r="J43" i="3"/>
  <c r="AU96" i="1"/>
  <c r="AU95" i="1" s="1"/>
  <c r="AU94" i="1" s="1"/>
  <c r="BA95" i="1"/>
  <c r="AW95" i="1" s="1"/>
  <c r="AZ96" i="1"/>
  <c r="AV96" i="1" s="1"/>
  <c r="AT96" i="1" s="1"/>
  <c r="J34" i="2" l="1"/>
  <c r="AG97" i="1" s="1"/>
  <c r="AG96" i="1" s="1"/>
  <c r="AG95" i="1" s="1"/>
  <c r="AG94" i="1" s="1"/>
  <c r="AK26" i="1" s="1"/>
  <c r="BB94" i="1"/>
  <c r="AX94" i="1" s="1"/>
  <c r="AY94" i="1"/>
  <c r="BA94" i="1"/>
  <c r="W30" i="1" s="1"/>
  <c r="AZ95" i="1"/>
  <c r="AV95" i="1" s="1"/>
  <c r="AT95" i="1" s="1"/>
  <c r="J43" i="2" l="1"/>
  <c r="AN96" i="1"/>
  <c r="AN95" i="1"/>
  <c r="AN97" i="1"/>
  <c r="W31" i="1"/>
  <c r="AW94" i="1"/>
  <c r="AK30" i="1" s="1"/>
  <c r="AZ94" i="1"/>
  <c r="W29" i="1" s="1"/>
  <c r="AV94" i="1" l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<sst xmlns="http://schemas.openxmlformats.org/spreadsheetml/2006/main" count="3608" uniqueCount="827">
  <si>
    <t>Export Komplet</t>
  </si>
  <si>
    <t/>
  </si>
  <si>
    <t>2.0</t>
  </si>
  <si>
    <t>False</t>
  </si>
  <si>
    <t>{4893782d-bd37-43b1-b0d7-5471fbbee059}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</si>
  <si>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</si>
  <si>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</si>
  <si>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</si>
  <si>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</si>
  <si>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</si>
  <si>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</si>
  <si>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</si>
  <si>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</si>
  <si>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</si>
  <si>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VV_REV04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</si>
  <si>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</si>
  <si>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</si>
  <si>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KAMPUS ALBERTOV - BIOCENTRUM</t>
  </si>
  <si>
    <t>KSO:</t>
  </si>
  <si>
    <t>CC-CZ:</t>
  </si>
  <si>
    <t>Místo:</t>
  </si>
  <si>
    <t>Praha 2</t>
  </si>
  <si>
    <t>Datum:</t>
  </si>
  <si>
    <t>5. 12. 2022</t>
  </si>
  <si>
    <t>Zadavatel:</t>
  </si>
  <si>
    <t>IČ:</t>
  </si>
  <si>
    <t>UNIVERZITA KARLOVA, Ovocný trh 560/5, Praha 1</t>
  </si>
  <si>
    <t>DIČ:</t>
  </si>
  <si>
    <t>Uchazeč:</t>
  </si>
  <si>
    <t>Vyplň údaj</t>
  </si>
  <si>
    <t>Projektant:</t>
  </si>
  <si>
    <t>ZNAMENÍ ČTYŘ - 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</si>
  <si>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</si>
  <si>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</si>
  <si>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</si>
  <si>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</si>
  <si>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</si>
  <si>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</si>
  <si>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</si>
  <si>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</si>
  <si>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</si>
  <si>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</si>
  <si>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</si>
  <si>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</si>
  <si>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</si>
  <si>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</si>
  <si>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</si>
  <si>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</si>
  <si>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</si>
  <si>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</si>
  <si>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</si>
  <si>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</si>
  <si>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</si>
  <si>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</si>
  <si>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</si>
  <si>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</si>
  <si>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</si>
  <si>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</si>
  <si>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</si>
  <si>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</si>
  <si>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</si>
  <si>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</si>
  <si>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</si>
  <si>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</si>
  <si>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</si>
  <si>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</si>
  <si>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</si>
  <si>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</si>
  <si>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</si>
  <si>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</si>
  <si>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</si>
  <si>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</si>
  <si>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</si>
  <si>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</si>
  <si>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</si>
  <si>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</si>
  <si>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</si>
  <si>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</si>
  <si>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</si>
  <si>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</si>
  <si>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</si>
  <si>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BCA D.4</t>
  </si>
  <si>
    <t>TZB</t>
  </si>
  <si>
    <t>STA</t>
  </si>
  <si>
    <t>1</t>
  </si>
  <si>
    <t>{1fe40f85-6de9-47cb-a078-d6f5822ecab5}</t>
  </si>
  <si>
    <t>2</t>
  </si>
  <si>
    <t>D.1.4o</t>
  </si>
  <si>
    <t>Zařízení úpravy vod</t>
  </si>
  <si>
    <t>Soupis</t>
  </si>
  <si>
    <t>{684fca11-6e84-463e-98f6-3e45fe00acbc}</t>
  </si>
  <si>
    <t>/</t>
  </si>
  <si>
    <t>D.1.4o2</t>
  </si>
  <si>
    <t>Voda pro pití zvířat</t>
  </si>
  <si>
    <t>3</t>
  </si>
  <si>
    <t>{7a36978b-99e0-43db-8eab-9c48fef0af89}</t>
  </si>
  <si>
    <t>D.1.4o3</t>
  </si>
  <si>
    <t>Rozvody změkčené vody</t>
  </si>
  <si>
    <t>{52f67e5f-f208-4b75-86b9-711094a72e77}</t>
  </si>
  <si>
    <t>KRYCÍ LIST SOUPISU PRACÍ</t>
  </si>
  <si>
    <t>Objekt:</t>
  </si>
  <si>
    <t>BCA D.4 - TZB</t>
  </si>
  <si>
    <t>Soupis:</t>
  </si>
  <si>
    <t>D.1.4o - Zařízení úpravy vod</t>
  </si>
  <si>
    <t>Úroveň 3:</t>
  </si>
  <si>
    <t>D.1.4o2 - Voda pro pití zvířat</t>
  </si>
  <si>
    <t>REKAPITULACE ČLENĚNÍ SOUPISU PRACÍ</t>
  </si>
  <si>
    <t>Kód dílu - Popis</t>
  </si>
  <si>
    <t>Cena celkem [CZK]</t>
  </si>
  <si>
    <t>Náklady ze soupisu prací</t>
  </si>
  <si>
    <t>-1</t>
  </si>
  <si>
    <t>D1 - Komplet č. 301: Výroba pitné vody pro zvířata</t>
  </si>
  <si>
    <t>D2 - Komplet č. 302: Rozvody pitné vody pro zvířata</t>
  </si>
  <si>
    <t>D3 - Komplet č. 303: Pomocné rozvod pitné vody pro zvířata</t>
  </si>
  <si>
    <t>D4 - Komplet č. 304: Zásobník upravené vody 1000 l - plast</t>
  </si>
  <si>
    <t xml:space="preserve">D5 - Komplet č. 306: Elektrika a automatizace_x000D_
</t>
  </si>
  <si>
    <t>D6 - Komplet č. 307: Ostatní náklady</t>
  </si>
  <si>
    <t>D7 - Komplet č. 308: Záloha komponent pro případ havárie</t>
  </si>
  <si>
    <t xml:space="preserve">D8 - Komplet č. 305: Havarijní zásobník upravené vody 500 l - plast_x000D_
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</si>
  <si>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</si>
  <si>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</si>
  <si>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</si>
  <si>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</si>
  <si>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</si>
  <si>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</si>
  <si>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</si>
  <si>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</si>
  <si>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</si>
  <si>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</si>
  <si>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</si>
  <si>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</si>
  <si>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</si>
  <si>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Komplet č. 301: Výroba pitné vody pro zvířata</t>
  </si>
  <si>
    <t>ROZPOCET</t>
  </si>
  <si>
    <t>K</t>
  </si>
  <si>
    <t>301.1</t>
  </si>
  <si>
    <t>Změkčovací filtr</t>
  </si>
  <si>
    <t>ks</t>
  </si>
  <si>
    <t>zrušeno změna R5, dotaz č. 407</t>
  </si>
  <si>
    <t>4</t>
  </si>
  <si>
    <t>301.2</t>
  </si>
  <si>
    <t>Stanice reverzní osmozy</t>
  </si>
  <si>
    <t>301.3</t>
  </si>
  <si>
    <t>Manometr s manometrovým ventilem</t>
  </si>
  <si>
    <t>6</t>
  </si>
  <si>
    <t>301.4</t>
  </si>
  <si>
    <t>Membránový ventil ruční DN15</t>
  </si>
  <si>
    <t>8</t>
  </si>
  <si>
    <t>5</t>
  </si>
  <si>
    <t>301.5</t>
  </si>
  <si>
    <t>Membránový ventil ruční DN10</t>
  </si>
  <si>
    <t>10</t>
  </si>
  <si>
    <t>301.6</t>
  </si>
  <si>
    <t>Kulový ventil DN15</t>
  </si>
  <si>
    <t>12</t>
  </si>
  <si>
    <t>7</t>
  </si>
  <si>
    <t>301.7</t>
  </si>
  <si>
    <t>Škrticí ventil DN15</t>
  </si>
  <si>
    <t>14</t>
  </si>
  <si>
    <t>301.8</t>
  </si>
  <si>
    <t>Ventil vzorkovací DN10</t>
  </si>
  <si>
    <t>16</t>
  </si>
  <si>
    <t>9</t>
  </si>
  <si>
    <t>301.9</t>
  </si>
  <si>
    <t>Filtr potrubní</t>
  </si>
  <si>
    <t>18</t>
  </si>
  <si>
    <t>301.10</t>
  </si>
  <si>
    <t>Trubka DN15 - AISI316L</t>
  </si>
  <si>
    <t>m</t>
  </si>
  <si>
    <t>20</t>
  </si>
  <si>
    <t>11</t>
  </si>
  <si>
    <t>301.11</t>
  </si>
  <si>
    <t>Koleno DN15 - AISI316L</t>
  </si>
  <si>
    <t>22</t>
  </si>
  <si>
    <t>301.12</t>
  </si>
  <si>
    <t>T-kus DN15 - AISI316L</t>
  </si>
  <si>
    <t>24</t>
  </si>
  <si>
    <t>13</t>
  </si>
  <si>
    <t>301.13</t>
  </si>
  <si>
    <t>T-kus redukovaný DN15/10/15 - AISI316L</t>
  </si>
  <si>
    <t>26</t>
  </si>
  <si>
    <t>301.14</t>
  </si>
  <si>
    <t>Clamp kompletní DN15</t>
  </si>
  <si>
    <t>28</t>
  </si>
  <si>
    <t>301.15</t>
  </si>
  <si>
    <t>Trubka DN15 - AISI304</t>
  </si>
  <si>
    <t>30</t>
  </si>
  <si>
    <t>301.16</t>
  </si>
  <si>
    <t>Koleno DN15 - AISI304</t>
  </si>
  <si>
    <t>32</t>
  </si>
  <si>
    <t>17</t>
  </si>
  <si>
    <t>301.17</t>
  </si>
  <si>
    <t>T-kus DN15 - AISI304</t>
  </si>
  <si>
    <t>34</t>
  </si>
  <si>
    <t>301.18</t>
  </si>
  <si>
    <t>T-kus redukovaný DN15/10 - AISI304</t>
  </si>
  <si>
    <t>36</t>
  </si>
  <si>
    <t>19</t>
  </si>
  <si>
    <t>301.19</t>
  </si>
  <si>
    <t>Objímka dvoušroubová DN15</t>
  </si>
  <si>
    <t>38</t>
  </si>
  <si>
    <t>301.20</t>
  </si>
  <si>
    <t>Hadice DN15 - havarijní sprcha</t>
  </si>
  <si>
    <t>40</t>
  </si>
  <si>
    <t>301.21</t>
  </si>
  <si>
    <t>Izolace potrubí proti orosení</t>
  </si>
  <si>
    <t>42</t>
  </si>
  <si>
    <t>301.22</t>
  </si>
  <si>
    <t>Dopojení odpadu</t>
  </si>
  <si>
    <t>komplet</t>
  </si>
  <si>
    <t>44</t>
  </si>
  <si>
    <t>23</t>
  </si>
  <si>
    <t>301.23</t>
  </si>
  <si>
    <t>Dopojení vzduchu</t>
  </si>
  <si>
    <t>46</t>
  </si>
  <si>
    <t>301.24</t>
  </si>
  <si>
    <t>Pomocný montážní materiál</t>
  </si>
  <si>
    <t>sada</t>
  </si>
  <si>
    <t>48</t>
  </si>
  <si>
    <t>25</t>
  </si>
  <si>
    <t>301.25</t>
  </si>
  <si>
    <t>Montáž</t>
  </si>
  <si>
    <t>50</t>
  </si>
  <si>
    <t>119</t>
  </si>
  <si>
    <t>301.1.1</t>
  </si>
  <si>
    <t>Vstupní filtrace</t>
  </si>
  <si>
    <t>nová položka R5, dotaz č. 407</t>
  </si>
  <si>
    <t>1875397064</t>
  </si>
  <si>
    <t>120</t>
  </si>
  <si>
    <t>301.2.1</t>
  </si>
  <si>
    <t>155350738</t>
  </si>
  <si>
    <t>121</t>
  </si>
  <si>
    <t>301.3.1</t>
  </si>
  <si>
    <t>Aktivní uhlí</t>
  </si>
  <si>
    <t>-426110992</t>
  </si>
  <si>
    <t>122</t>
  </si>
  <si>
    <t>301.4.1</t>
  </si>
  <si>
    <t>Demistanice</t>
  </si>
  <si>
    <t>837195870</t>
  </si>
  <si>
    <t>123</t>
  </si>
  <si>
    <t>301.5.1</t>
  </si>
  <si>
    <t>Zpětná klapka DN25</t>
  </si>
  <si>
    <t>-324016050</t>
  </si>
  <si>
    <t>124</t>
  </si>
  <si>
    <t>301.6.1</t>
  </si>
  <si>
    <t>Manometrický ventil</t>
  </si>
  <si>
    <t>810745920</t>
  </si>
  <si>
    <t>125</t>
  </si>
  <si>
    <t>301.7.1</t>
  </si>
  <si>
    <t>Manometr</t>
  </si>
  <si>
    <t>-2127037274</t>
  </si>
  <si>
    <t>126</t>
  </si>
  <si>
    <t>301.8.1</t>
  </si>
  <si>
    <t>Kulový ventil DN25</t>
  </si>
  <si>
    <t>2145977442</t>
  </si>
  <si>
    <t>127</t>
  </si>
  <si>
    <t>301.9.1</t>
  </si>
  <si>
    <t>Snímač tlaku</t>
  </si>
  <si>
    <t>-731176715</t>
  </si>
  <si>
    <t>128</t>
  </si>
  <si>
    <t>301.10.1</t>
  </si>
  <si>
    <t>Propojovací potrubí předúprav, PP-R</t>
  </si>
  <si>
    <t>742971631</t>
  </si>
  <si>
    <t>129</t>
  </si>
  <si>
    <t>301.11.1</t>
  </si>
  <si>
    <t>-653145153</t>
  </si>
  <si>
    <t>D2</t>
  </si>
  <si>
    <t>Komplet č. 302: Rozvody pitné vody pro zvířata</t>
  </si>
  <si>
    <t>nová položka R5, nový komplet, dotaz č. 407</t>
  </si>
  <si>
    <t>85</t>
  </si>
  <si>
    <t>302.1</t>
  </si>
  <si>
    <t>UV lampa</t>
  </si>
  <si>
    <t>-1058186389</t>
  </si>
  <si>
    <t>86</t>
  </si>
  <si>
    <t>302.10</t>
  </si>
  <si>
    <t>Chladič</t>
  </si>
  <si>
    <t>1365367342</t>
  </si>
  <si>
    <t>87</t>
  </si>
  <si>
    <t>302.11</t>
  </si>
  <si>
    <t>Čerpadlo</t>
  </si>
  <si>
    <t>1663348919</t>
  </si>
  <si>
    <t>88</t>
  </si>
  <si>
    <t>302.4</t>
  </si>
  <si>
    <t>Membránový ventil DN32</t>
  </si>
  <si>
    <t>520663440</t>
  </si>
  <si>
    <t>89</t>
  </si>
  <si>
    <t>302.5</t>
  </si>
  <si>
    <t>Membránový ventil DN25</t>
  </si>
  <si>
    <t>1065286620</t>
  </si>
  <si>
    <t>90</t>
  </si>
  <si>
    <t>302.6</t>
  </si>
  <si>
    <t>Membránový ventil DN15</t>
  </si>
  <si>
    <t>520598656</t>
  </si>
  <si>
    <t>91</t>
  </si>
  <si>
    <t>302.7</t>
  </si>
  <si>
    <t>Membránový ventil DN10</t>
  </si>
  <si>
    <t>1356933037</t>
  </si>
  <si>
    <t>92</t>
  </si>
  <si>
    <t>302.8</t>
  </si>
  <si>
    <t>Membránový ventil regulační DN25</t>
  </si>
  <si>
    <t>-1204398064</t>
  </si>
  <si>
    <t>93</t>
  </si>
  <si>
    <t>302.9</t>
  </si>
  <si>
    <t>-1388062902</t>
  </si>
  <si>
    <t>94</t>
  </si>
  <si>
    <t>303.3.2</t>
  </si>
  <si>
    <t>Zpětná klapka DN15</t>
  </si>
  <si>
    <t>-184899437</t>
  </si>
  <si>
    <t>95</t>
  </si>
  <si>
    <t>302.12a</t>
  </si>
  <si>
    <t>Mikrobiální filtr</t>
  </si>
  <si>
    <t>-1289806196</t>
  </si>
  <si>
    <t>96</t>
  </si>
  <si>
    <t>302.12</t>
  </si>
  <si>
    <t>Trubka DN32, AISI304</t>
  </si>
  <si>
    <t>2101896912</t>
  </si>
  <si>
    <t>97</t>
  </si>
  <si>
    <t>302.13</t>
  </si>
  <si>
    <t>Trubka DN25, AISI304</t>
  </si>
  <si>
    <t>-1587232505</t>
  </si>
  <si>
    <t>98</t>
  </si>
  <si>
    <t>302.14</t>
  </si>
  <si>
    <t>Trubka DN15, AISI304</t>
  </si>
  <si>
    <t>-46579182</t>
  </si>
  <si>
    <t>99</t>
  </si>
  <si>
    <t>302.15</t>
  </si>
  <si>
    <t>Koleno DN32, AISI304</t>
  </si>
  <si>
    <t>864200820</t>
  </si>
  <si>
    <t>100</t>
  </si>
  <si>
    <t>302.16</t>
  </si>
  <si>
    <t>Koleno DN25, AISI304</t>
  </si>
  <si>
    <t>2138006376</t>
  </si>
  <si>
    <t>101</t>
  </si>
  <si>
    <t>302.17</t>
  </si>
  <si>
    <t>Koleno DN15, AISI304</t>
  </si>
  <si>
    <t>-167404072</t>
  </si>
  <si>
    <t>102</t>
  </si>
  <si>
    <t>302.18</t>
  </si>
  <si>
    <t>T-kus DN32, AISI304</t>
  </si>
  <si>
    <t>-893231386</t>
  </si>
  <si>
    <t>103</t>
  </si>
  <si>
    <t>302.19</t>
  </si>
  <si>
    <t>T-kus DN25, AISI304</t>
  </si>
  <si>
    <t>-661421727</t>
  </si>
  <si>
    <t>104</t>
  </si>
  <si>
    <t>302.20</t>
  </si>
  <si>
    <t>T-kus DN15, AISI304</t>
  </si>
  <si>
    <t>-1215226419</t>
  </si>
  <si>
    <t>105</t>
  </si>
  <si>
    <t>302.21</t>
  </si>
  <si>
    <t>T-kus redukovaný DN32/25, AISI304</t>
  </si>
  <si>
    <t>21132680</t>
  </si>
  <si>
    <t>106</t>
  </si>
  <si>
    <t>302.22</t>
  </si>
  <si>
    <t>T-kus redukovaný DN25/15, AISI304</t>
  </si>
  <si>
    <t>1361677599</t>
  </si>
  <si>
    <t>107</t>
  </si>
  <si>
    <t>302.23</t>
  </si>
  <si>
    <t>T-kus redukovaný DN25/10, AISI304</t>
  </si>
  <si>
    <t>522060768</t>
  </si>
  <si>
    <t>108</t>
  </si>
  <si>
    <t>302.24</t>
  </si>
  <si>
    <t>T-kus redukovaný DN15/10, AISI304</t>
  </si>
  <si>
    <t>-1523347453</t>
  </si>
  <si>
    <t>109</t>
  </si>
  <si>
    <t>302.25</t>
  </si>
  <si>
    <t>Redukce DN32/25, AISI304</t>
  </si>
  <si>
    <t>102779833</t>
  </si>
  <si>
    <t>110</t>
  </si>
  <si>
    <t>302.26</t>
  </si>
  <si>
    <t>Clamp kompletní DN32, AISI304, EPDM</t>
  </si>
  <si>
    <t>-1024228535</t>
  </si>
  <si>
    <t>111</t>
  </si>
  <si>
    <t>302.27</t>
  </si>
  <si>
    <t>Clamp kompletní DN25, AISI304, EPDM</t>
  </si>
  <si>
    <t>-1463863341</t>
  </si>
  <si>
    <t>112</t>
  </si>
  <si>
    <t>302.28</t>
  </si>
  <si>
    <t>Clamp kompletní DN15, AISI304, EPDM</t>
  </si>
  <si>
    <t>-2109234008</t>
  </si>
  <si>
    <t>113</t>
  </si>
  <si>
    <t>302.29</t>
  </si>
  <si>
    <t>Objímka dvoušroubová DN32</t>
  </si>
  <si>
    <t>-10994268</t>
  </si>
  <si>
    <t>114</t>
  </si>
  <si>
    <t>302.30</t>
  </si>
  <si>
    <t>Objímka dvoušroubová DN25</t>
  </si>
  <si>
    <t>-40143075</t>
  </si>
  <si>
    <t>115</t>
  </si>
  <si>
    <t>302.31</t>
  </si>
  <si>
    <t>-820587310</t>
  </si>
  <si>
    <t>116</t>
  </si>
  <si>
    <t>302.32</t>
  </si>
  <si>
    <t>1421379586</t>
  </si>
  <si>
    <t>117</t>
  </si>
  <si>
    <t>302.33</t>
  </si>
  <si>
    <t>Snímač zaplavení</t>
  </si>
  <si>
    <t>1098893809</t>
  </si>
  <si>
    <t>118</t>
  </si>
  <si>
    <t>302.34</t>
  </si>
  <si>
    <t>Hadice DN15</t>
  </si>
  <si>
    <t>475706540</t>
  </si>
  <si>
    <t>D3</t>
  </si>
  <si>
    <t>Komplet č. 303: Pomocné rozvod pitné vody pro zvířata</t>
  </si>
  <si>
    <t>změna R5, popis kompletu, dotaz č. 407</t>
  </si>
  <si>
    <t>303.1</t>
  </si>
  <si>
    <t>Čerpadlo, UV lampa, chladič</t>
  </si>
  <si>
    <t>246787600</t>
  </si>
  <si>
    <t>27</t>
  </si>
  <si>
    <t>303.2</t>
  </si>
  <si>
    <t>Rozvody</t>
  </si>
  <si>
    <t>2084212142</t>
  </si>
  <si>
    <t>303.3</t>
  </si>
  <si>
    <t>-1774248509</t>
  </si>
  <si>
    <t>69</t>
  </si>
  <si>
    <t>303.1.1</t>
  </si>
  <si>
    <t>Pneumatický ventil DN15</t>
  </si>
  <si>
    <t>1355754737</t>
  </si>
  <si>
    <t>70</t>
  </si>
  <si>
    <t>303.2.1</t>
  </si>
  <si>
    <t>Pneumatický ventil DN10</t>
  </si>
  <si>
    <t>446592647</t>
  </si>
  <si>
    <t>71</t>
  </si>
  <si>
    <t>303.3.1</t>
  </si>
  <si>
    <t>Vyvažovací ventil DN15</t>
  </si>
  <si>
    <t>463741713</t>
  </si>
  <si>
    <t>72</t>
  </si>
  <si>
    <t>303.4</t>
  </si>
  <si>
    <t>Zpěná klapka</t>
  </si>
  <si>
    <t>-1332412069</t>
  </si>
  <si>
    <t>73</t>
  </si>
  <si>
    <t>303.5</t>
  </si>
  <si>
    <t>Pojistný ventil</t>
  </si>
  <si>
    <t>1500897973</t>
  </si>
  <si>
    <t>74</t>
  </si>
  <si>
    <t>303.6</t>
  </si>
  <si>
    <t>Kulový ventil DN 15</t>
  </si>
  <si>
    <t>1484793026</t>
  </si>
  <si>
    <t>75</t>
  </si>
  <si>
    <t>303.7</t>
  </si>
  <si>
    <t>Odvzdušňovací ventil</t>
  </si>
  <si>
    <t>320259491</t>
  </si>
  <si>
    <t>76</t>
  </si>
  <si>
    <t>303.9</t>
  </si>
  <si>
    <t>Izolace chladicí vody</t>
  </si>
  <si>
    <t>-1315275682</t>
  </si>
  <si>
    <t>77</t>
  </si>
  <si>
    <t>303.8</t>
  </si>
  <si>
    <t>Potrubí chladicí vody, PVC</t>
  </si>
  <si>
    <t>1296916999</t>
  </si>
  <si>
    <t>78</t>
  </si>
  <si>
    <t>303.10</t>
  </si>
  <si>
    <t>Kanalizační nadzemní potrubí, DN110, DN70, PP</t>
  </si>
  <si>
    <t>8311107</t>
  </si>
  <si>
    <t>79</t>
  </si>
  <si>
    <t>303.11</t>
  </si>
  <si>
    <t>Pneu rozvody</t>
  </si>
  <si>
    <t>-138744420</t>
  </si>
  <si>
    <t>80</t>
  </si>
  <si>
    <t>303.12</t>
  </si>
  <si>
    <t>Dávkování chemie do zásobníků</t>
  </si>
  <si>
    <t>1587165037</t>
  </si>
  <si>
    <t>D4</t>
  </si>
  <si>
    <t>Komplet č. 304: Zásobník upravené vody 1000 l - plast</t>
  </si>
  <si>
    <t>29</t>
  </si>
  <si>
    <t>304.1</t>
  </si>
  <si>
    <t>Zásobní nádrž upravené vody 1000 l</t>
  </si>
  <si>
    <t>změna R5, popis, dotaz č. 407</t>
  </si>
  <si>
    <t>304.2</t>
  </si>
  <si>
    <t>31</t>
  </si>
  <si>
    <t>304.3</t>
  </si>
  <si>
    <t>Filtr ventilační</t>
  </si>
  <si>
    <t>304.4</t>
  </si>
  <si>
    <t>Pojistná membrána</t>
  </si>
  <si>
    <t>33</t>
  </si>
  <si>
    <t>304.5</t>
  </si>
  <si>
    <t>Snímač hladiny</t>
  </si>
  <si>
    <t>81</t>
  </si>
  <si>
    <t>304.6</t>
  </si>
  <si>
    <t>Snímač hladiny maximální</t>
  </si>
  <si>
    <t>-1146760761</t>
  </si>
  <si>
    <t>82</t>
  </si>
  <si>
    <t>304.7</t>
  </si>
  <si>
    <t>Snímač teploty</t>
  </si>
  <si>
    <t>-84086490</t>
  </si>
  <si>
    <t>D6</t>
  </si>
  <si>
    <t xml:space="preserve">Komplet č. 306: Elektrika a automatizace_x000D_
</t>
  </si>
  <si>
    <t>39</t>
  </si>
  <si>
    <t>306.1</t>
  </si>
  <si>
    <t>Sestava PLC</t>
  </si>
  <si>
    <t>změna R5,kód položky , dotaz č. 407</t>
  </si>
  <si>
    <t>306.2</t>
  </si>
  <si>
    <t>Dotykový displej s vizualizací</t>
  </si>
  <si>
    <t>84</t>
  </si>
  <si>
    <t>41</t>
  </si>
  <si>
    <t>306.3</t>
  </si>
  <si>
    <t>Rozvaděč elektro</t>
  </si>
  <si>
    <t>306.4</t>
  </si>
  <si>
    <t>Instalační materiál, montáž</t>
  </si>
  <si>
    <t>43</t>
  </si>
  <si>
    <t>306.5</t>
  </si>
  <si>
    <t>Inženýrská činnost -SW, projekty</t>
  </si>
  <si>
    <t>zrušeno R2</t>
  </si>
  <si>
    <t>306.6</t>
  </si>
  <si>
    <t>Archivace dat v PC</t>
  </si>
  <si>
    <t>45</t>
  </si>
  <si>
    <t>306.7</t>
  </si>
  <si>
    <t>D7</t>
  </si>
  <si>
    <t>Komplet č. 307: Ostatní náklady</t>
  </si>
  <si>
    <t>307.1</t>
  </si>
  <si>
    <t>Doprava materiálu</t>
  </si>
  <si>
    <t>47</t>
  </si>
  <si>
    <t>307.2</t>
  </si>
  <si>
    <t>Skladování materiálu</t>
  </si>
  <si>
    <t>307.3</t>
  </si>
  <si>
    <t>Doprava osob</t>
  </si>
  <si>
    <t>49</t>
  </si>
  <si>
    <t>307.4</t>
  </si>
  <si>
    <t>Ubytování osob</t>
  </si>
  <si>
    <t>307.5</t>
  </si>
  <si>
    <t>Opotřebení potřebného nářadí a zařízení pro montáž</t>
  </si>
  <si>
    <t>51</t>
  </si>
  <si>
    <t>307.6</t>
  </si>
  <si>
    <t>Formovací plyny</t>
  </si>
  <si>
    <t>52</t>
  </si>
  <si>
    <t>307.7</t>
  </si>
  <si>
    <t>Označení potrubí štítky</t>
  </si>
  <si>
    <t>53</t>
  </si>
  <si>
    <t>307.8</t>
  </si>
  <si>
    <t>Zhotovení a odstranění vzorků</t>
  </si>
  <si>
    <t>54</t>
  </si>
  <si>
    <t>307.9</t>
  </si>
  <si>
    <t>Kompletace všech technologických zařízení pro plný provoz</t>
  </si>
  <si>
    <t>55</t>
  </si>
  <si>
    <t>307.10</t>
  </si>
  <si>
    <t>Funkční odzkoušení jednotlivých částí zařízení a zařízení jako celku</t>
  </si>
  <si>
    <t>56</t>
  </si>
  <si>
    <t>307.11</t>
  </si>
  <si>
    <t>Čištění potrubí</t>
  </si>
  <si>
    <t>57</t>
  </si>
  <si>
    <t>307.12</t>
  </si>
  <si>
    <t>Pasivace potrubí</t>
  </si>
  <si>
    <t>58</t>
  </si>
  <si>
    <t>307.13</t>
  </si>
  <si>
    <t>Těsnostní a tlakové zkoušky</t>
  </si>
  <si>
    <t>59</t>
  </si>
  <si>
    <t>307.14</t>
  </si>
  <si>
    <t>Materiálová dokumentace rozvodů</t>
  </si>
  <si>
    <t>60</t>
  </si>
  <si>
    <t>307.15</t>
  </si>
  <si>
    <t>Úprava dokumentace vyvolaná zvláštními návrhy dodavatele</t>
  </si>
  <si>
    <t>zrušeno R1</t>
  </si>
  <si>
    <t>61</t>
  </si>
  <si>
    <t>307.16</t>
  </si>
  <si>
    <t>Zaškolení obsluhy a údržby</t>
  </si>
  <si>
    <t>62</t>
  </si>
  <si>
    <t>307.17</t>
  </si>
  <si>
    <t>Další náklady</t>
  </si>
  <si>
    <t>D8</t>
  </si>
  <si>
    <t>Komplet č. 308: Záloha komponent pro případ havárie</t>
  </si>
  <si>
    <t>63</t>
  </si>
  <si>
    <t>308.1</t>
  </si>
  <si>
    <t>Cirkulační čerpadlo</t>
  </si>
  <si>
    <t>130</t>
  </si>
  <si>
    <t>64</t>
  </si>
  <si>
    <t>308.2</t>
  </si>
  <si>
    <t>Opotřebitelné části membránových ventilů</t>
  </si>
  <si>
    <t>132</t>
  </si>
  <si>
    <t>65</t>
  </si>
  <si>
    <t>308.3</t>
  </si>
  <si>
    <t>Opotřebitelné části stanice změkčení</t>
  </si>
  <si>
    <t>134</t>
  </si>
  <si>
    <t>66</t>
  </si>
  <si>
    <t>308.4</t>
  </si>
  <si>
    <t>Opotřebitelné části stanice reverzní osmozy</t>
  </si>
  <si>
    <t>136</t>
  </si>
  <si>
    <t>67</t>
  </si>
  <si>
    <t>308.5</t>
  </si>
  <si>
    <t>Opotřebitelné části ostatních komponent</t>
  </si>
  <si>
    <t>138</t>
  </si>
  <si>
    <t>68</t>
  </si>
  <si>
    <t>308.6</t>
  </si>
  <si>
    <t>Signalizační skříňky s diodami vč. propojovacího kabelu a napojení na zdroj vody a technologický rozvaděč</t>
  </si>
  <si>
    <t>nová pol. R2, změna R5 kód položky</t>
  </si>
  <si>
    <t>-2103180155</t>
  </si>
  <si>
    <t>D5</t>
  </si>
  <si>
    <t xml:space="preserve">Komplet č. 305: Havarijní zásobník upravené vody 500 l - plast_x000D_
</t>
  </si>
  <si>
    <t>305.1</t>
  </si>
  <si>
    <t>Zásobní nádrž upravené vody 500 l</t>
  </si>
  <si>
    <t>změna R5,kód položky, popis, dotaz č. 407</t>
  </si>
  <si>
    <t>1017988277</t>
  </si>
  <si>
    <t>35</t>
  </si>
  <si>
    <t>305.2</t>
  </si>
  <si>
    <t>změna R5,kód položky, dotaz č. 407</t>
  </si>
  <si>
    <t>-1317879402</t>
  </si>
  <si>
    <t>305.3</t>
  </si>
  <si>
    <t>-389607921</t>
  </si>
  <si>
    <t>37</t>
  </si>
  <si>
    <t>305.4</t>
  </si>
  <si>
    <t>1363853740</t>
  </si>
  <si>
    <t>305.5</t>
  </si>
  <si>
    <t>-1956102333</t>
  </si>
  <si>
    <t>83</t>
  </si>
  <si>
    <t>305.6</t>
  </si>
  <si>
    <t>-938795669</t>
  </si>
  <si>
    <t>305.7</t>
  </si>
  <si>
    <t>-107640004</t>
  </si>
  <si>
    <t>D.1.4o3 - Rozvody změkčené vody</t>
  </si>
  <si>
    <t>D1 - Komplet č. 101: Stanice výroby změkčené vody</t>
  </si>
  <si>
    <t>D2 - Komplet č. 102: Akumulace a distribuce změkčené vody</t>
  </si>
  <si>
    <t>J.cena [CZK]</t>
  </si>
  <si>
    <t>Komplet č. 101: Stanice výroby změkčené vody</t>
  </si>
  <si>
    <t>201.1</t>
  </si>
  <si>
    <t>201.2</t>
  </si>
  <si>
    <t>201.3</t>
  </si>
  <si>
    <t>Zpětná klapka DN50</t>
  </si>
  <si>
    <t>201.4</t>
  </si>
  <si>
    <t>201.5</t>
  </si>
  <si>
    <t>201.6</t>
  </si>
  <si>
    <t>Kulový ventil DN50</t>
  </si>
  <si>
    <t>201.7</t>
  </si>
  <si>
    <t>Vyvažovací ventil DN50</t>
  </si>
  <si>
    <t>201.8</t>
  </si>
  <si>
    <t>201.9</t>
  </si>
  <si>
    <t>Propojovací potrubí, PP-R</t>
  </si>
  <si>
    <t>201.10</t>
  </si>
  <si>
    <t>201.11</t>
  </si>
  <si>
    <t>Komplet č. 102: Akumulace a distribuce změkčené vody</t>
  </si>
  <si>
    <t>202.1</t>
  </si>
  <si>
    <t>Zásobník změkčené vody</t>
  </si>
  <si>
    <t>202.2</t>
  </si>
  <si>
    <t>202.3</t>
  </si>
  <si>
    <t>Rozvaděč s PLC</t>
  </si>
  <si>
    <t>202.4</t>
  </si>
  <si>
    <t>Expanzní nádrž</t>
  </si>
  <si>
    <t>změna R5, vypuštěna poznámka, dotaz č. 407</t>
  </si>
  <si>
    <t>P</t>
  </si>
  <si>
    <t>Poznámka k položce:_x000D_
expanzní nádrž 1 ks_x000D_
manometr 1 ks_x000D_
ventily 5 ks</t>
  </si>
  <si>
    <t>202.5</t>
  </si>
  <si>
    <t>Potrubní rozvody PP-R</t>
  </si>
  <si>
    <t>zrušeno R5, dotaz č. 407</t>
  </si>
  <si>
    <t>202.6</t>
  </si>
  <si>
    <t>Izolace</t>
  </si>
  <si>
    <t>202.7</t>
  </si>
  <si>
    <t>202.8</t>
  </si>
  <si>
    <t>Elektrické a pneu rozvody</t>
  </si>
  <si>
    <t>202.81</t>
  </si>
  <si>
    <t>Ventil pod expanzní nádrž</t>
  </si>
  <si>
    <t>-1175484402</t>
  </si>
  <si>
    <t>202.6.1</t>
  </si>
  <si>
    <t>-1757415601</t>
  </si>
  <si>
    <t>202.7.1</t>
  </si>
  <si>
    <t>-489635969</t>
  </si>
  <si>
    <t>202.9</t>
  </si>
  <si>
    <t>kpl</t>
  </si>
  <si>
    <t>-90730211</t>
  </si>
  <si>
    <t>202.91</t>
  </si>
  <si>
    <t>573383688</t>
  </si>
  <si>
    <t>202.10</t>
  </si>
  <si>
    <t>1818144209</t>
  </si>
  <si>
    <t>202.11</t>
  </si>
  <si>
    <t>-1948452699</t>
  </si>
  <si>
    <t>202.12</t>
  </si>
  <si>
    <t>Kulový ventil DN20</t>
  </si>
  <si>
    <t>-2056844975</t>
  </si>
  <si>
    <t>202.13</t>
  </si>
  <si>
    <t>167466204</t>
  </si>
  <si>
    <t>202.14</t>
  </si>
  <si>
    <t>Kulový ventil DN10</t>
  </si>
  <si>
    <t>-117720731</t>
  </si>
  <si>
    <t>202.15</t>
  </si>
  <si>
    <t>Trubka DN50</t>
  </si>
  <si>
    <t>1047084308</t>
  </si>
  <si>
    <t>202.16</t>
  </si>
  <si>
    <t>Trubka DN40</t>
  </si>
  <si>
    <t>-1856742679</t>
  </si>
  <si>
    <t>202.17</t>
  </si>
  <si>
    <t>Trubka DN32</t>
  </si>
  <si>
    <t>-2057711903</t>
  </si>
  <si>
    <t>202.18</t>
  </si>
  <si>
    <t>Trubka DN25</t>
  </si>
  <si>
    <t>-398846551</t>
  </si>
  <si>
    <t>202.19</t>
  </si>
  <si>
    <t>Trubka DN20</t>
  </si>
  <si>
    <t>-209602023</t>
  </si>
  <si>
    <t>202.20</t>
  </si>
  <si>
    <t>Koleno DN50</t>
  </si>
  <si>
    <t>-903003870</t>
  </si>
  <si>
    <t>202.21</t>
  </si>
  <si>
    <t>Koleno DN40</t>
  </si>
  <si>
    <t>-1921464552</t>
  </si>
  <si>
    <t>202.22</t>
  </si>
  <si>
    <t>Koleno DN32</t>
  </si>
  <si>
    <t>-1302660571</t>
  </si>
  <si>
    <t>202.23</t>
  </si>
  <si>
    <t>Koleno DN25</t>
  </si>
  <si>
    <t>-932720346</t>
  </si>
  <si>
    <t>202.24</t>
  </si>
  <si>
    <t>Koleno DN20</t>
  </si>
  <si>
    <t>1835960276</t>
  </si>
  <si>
    <t>202.25</t>
  </si>
  <si>
    <t>T-kus DN50</t>
  </si>
  <si>
    <t>-1872839752</t>
  </si>
  <si>
    <t>202.26</t>
  </si>
  <si>
    <t>T-kus DN25</t>
  </si>
  <si>
    <t>-767916144</t>
  </si>
  <si>
    <t>202.27</t>
  </si>
  <si>
    <t>T-kus DN20</t>
  </si>
  <si>
    <t>-515078043</t>
  </si>
  <si>
    <t>202.28</t>
  </si>
  <si>
    <t>T-kus redukovaný DN50/40</t>
  </si>
  <si>
    <t>1579194883</t>
  </si>
  <si>
    <t>202.29</t>
  </si>
  <si>
    <t>T-kus redukovaný DN50/25</t>
  </si>
  <si>
    <t>1162063978</t>
  </si>
  <si>
    <t>202.30</t>
  </si>
  <si>
    <t>T-kus redukovaný DN50/20</t>
  </si>
  <si>
    <t>530515269</t>
  </si>
  <si>
    <t>202.31</t>
  </si>
  <si>
    <t>T-kus redukovaný DN50/15</t>
  </si>
  <si>
    <t>-1754010751</t>
  </si>
  <si>
    <t>202.32</t>
  </si>
  <si>
    <t>T-kus redukovaný DN50/10</t>
  </si>
  <si>
    <t>1872334692</t>
  </si>
  <si>
    <t>202.33</t>
  </si>
  <si>
    <t>T-kus redukovaný DN40/32</t>
  </si>
  <si>
    <t>603208980</t>
  </si>
  <si>
    <t>202.34</t>
  </si>
  <si>
    <t>T-kus redukovaný DN40/25</t>
  </si>
  <si>
    <t>1498878101</t>
  </si>
  <si>
    <t>202.35</t>
  </si>
  <si>
    <t>T-kus redukovaný DN40/20</t>
  </si>
  <si>
    <t>1919372899</t>
  </si>
  <si>
    <t>202.36</t>
  </si>
  <si>
    <t>T-kus redukovaný DN32/25</t>
  </si>
  <si>
    <t>-1885951253</t>
  </si>
  <si>
    <t>202.37</t>
  </si>
  <si>
    <t>T-kus redukovaný DN32/20</t>
  </si>
  <si>
    <t>-360366920</t>
  </si>
  <si>
    <t>202.38</t>
  </si>
  <si>
    <t>T-kus redukovaný DN25/20</t>
  </si>
  <si>
    <t>-1979134522</t>
  </si>
  <si>
    <t>202.39</t>
  </si>
  <si>
    <t>Redukce DN50/40</t>
  </si>
  <si>
    <t>-1968242798</t>
  </si>
  <si>
    <t>202.40</t>
  </si>
  <si>
    <t>Redukce DN40/32</t>
  </si>
  <si>
    <t>265720261</t>
  </si>
  <si>
    <t>202.41</t>
  </si>
  <si>
    <t>Redukce DN40/25</t>
  </si>
  <si>
    <t>-1102649853</t>
  </si>
  <si>
    <t>202.42</t>
  </si>
  <si>
    <t>Redukce DN32/25</t>
  </si>
  <si>
    <t>1779485582</t>
  </si>
  <si>
    <t>202.43</t>
  </si>
  <si>
    <t>Redukce DN32/20</t>
  </si>
  <si>
    <t>712831707</t>
  </si>
  <si>
    <t>202.44</t>
  </si>
  <si>
    <t>Redukce DN25/20</t>
  </si>
  <si>
    <t>-886779784</t>
  </si>
  <si>
    <t>202.45</t>
  </si>
  <si>
    <t>Nátrubek DN50</t>
  </si>
  <si>
    <t>360951590</t>
  </si>
  <si>
    <t>202.46</t>
  </si>
  <si>
    <t>Nátrubek DN40</t>
  </si>
  <si>
    <t>78536488</t>
  </si>
  <si>
    <t>202.47</t>
  </si>
  <si>
    <t>Nátrubek DN32</t>
  </si>
  <si>
    <t>23488866</t>
  </si>
  <si>
    <t>202.48</t>
  </si>
  <si>
    <t>Nátrubek DN25</t>
  </si>
  <si>
    <t>1911679937</t>
  </si>
  <si>
    <t>202.49</t>
  </si>
  <si>
    <t>Nátrubek DN20</t>
  </si>
  <si>
    <t>-1136132243</t>
  </si>
  <si>
    <t>202.50</t>
  </si>
  <si>
    <t>Připojení zařízení - závit 1"</t>
  </si>
  <si>
    <t>-269637853</t>
  </si>
  <si>
    <t>202.51</t>
  </si>
  <si>
    <t>Připojení zařízení - závit 3/4"</t>
  </si>
  <si>
    <t>-599911347</t>
  </si>
  <si>
    <t>202.52</t>
  </si>
  <si>
    <t>Připojení zařízení - závit 1/2"</t>
  </si>
  <si>
    <t>399489252</t>
  </si>
  <si>
    <t>202.53</t>
  </si>
  <si>
    <t>Objímka DN50</t>
  </si>
  <si>
    <t>-2096023721</t>
  </si>
  <si>
    <t>202.54</t>
  </si>
  <si>
    <t>Objímka DN40</t>
  </si>
  <si>
    <t>49209145</t>
  </si>
  <si>
    <t>202.55</t>
  </si>
  <si>
    <t>Objímka DN32</t>
  </si>
  <si>
    <t>664962300</t>
  </si>
  <si>
    <t>202.56</t>
  </si>
  <si>
    <t>Objímka DN25</t>
  </si>
  <si>
    <t>-1645648028</t>
  </si>
  <si>
    <t>202.57</t>
  </si>
  <si>
    <t>Objímka DN20</t>
  </si>
  <si>
    <t>359570659</t>
  </si>
  <si>
    <t>202.58</t>
  </si>
  <si>
    <t>-879127089</t>
  </si>
  <si>
    <t>202.59</t>
  </si>
  <si>
    <t>Izolace DN50</t>
  </si>
  <si>
    <t>-1750697650</t>
  </si>
  <si>
    <t>202.60</t>
  </si>
  <si>
    <t>Izolace DN40</t>
  </si>
  <si>
    <t>436615867</t>
  </si>
  <si>
    <t>202.61</t>
  </si>
  <si>
    <t>Izolace DN32</t>
  </si>
  <si>
    <t>-520467211</t>
  </si>
  <si>
    <t>202.62</t>
  </si>
  <si>
    <t>Izolace DN25</t>
  </si>
  <si>
    <t>-711484078</t>
  </si>
  <si>
    <t>202.63</t>
  </si>
  <si>
    <t>Izolace DN20</t>
  </si>
  <si>
    <t>442112289</t>
  </si>
  <si>
    <t>202.64</t>
  </si>
  <si>
    <t>Snímač průběžné hladiny</t>
  </si>
  <si>
    <t>1876902779</t>
  </si>
  <si>
    <t>202.65</t>
  </si>
  <si>
    <t>Snímač maxima hladiny</t>
  </si>
  <si>
    <t>1126883249</t>
  </si>
  <si>
    <t>202.66</t>
  </si>
  <si>
    <t>Snímač minima hladiny</t>
  </si>
  <si>
    <t>-1526729228</t>
  </si>
  <si>
    <t>202.67</t>
  </si>
  <si>
    <t>-1211065545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</si>
</sst>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_-* #,##0.000_-;\-* #,##0.000_-;_-* &quot;-&quot;??_-;_-@_-"/>
    <numFmt numFmtId="169" formatCode="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b/>
      <sz val="10"/>
      <color rgb="FF003366"/>
      <name val="Arial CE"/>
    </font>
    <font>
      <sz val="18"/>
      <color theme="10"/>
      <name val="Wingdings 2"/>
      <family val="1"/>
      <charset val="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10"/>
      <name val="Arial"/>
      <family val="2"/>
      <charset val="238"/>
    </font>
    <font>
      <sz val="9"/>
      <color rgb="FFFF0000"/>
      <name val="Arial CE"/>
    </font>
    <font>
      <sz val="9"/>
      <color rgb="FF003366"/>
      <name val="Arial CE"/>
    </font>
    <font>
      <sz val="12"/>
      <color rgb="FFFF0000"/>
      <name val="Arial CE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35" fillId="8" borderId="23" xfId="0" applyFont="1" applyFill="1" applyBorder="1" applyAlignment="1">
      <alignment vertical="center" wrapText="1"/>
    </xf>
    <xf numFmtId="0" fontId="18" fillId="9" borderId="23" xfId="0" applyFont="1" applyFill="1" applyBorder="1" applyAlignment="1">
      <alignment vertical="center"/>
    </xf>
    <xf numFmtId="0" fontId="36" fillId="9" borderId="24" xfId="0" applyFont="1" applyFill="1" applyBorder="1" applyAlignment="1">
      <alignment vertical="top" wrapText="1"/>
    </xf>
    <xf numFmtId="0" fontId="18" fillId="5" borderId="7" xfId="0" applyFont="1" applyFill="1" applyBorder="1" applyAlignment="1">
      <alignment horizontal="center" vertical="center"/>
    </xf>
    <xf numFmtId="0" fontId="37" fillId="9" borderId="2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8" fillId="9" borderId="2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4" fontId="2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4" fillId="5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8" fillId="0" borderId="23" xfId="0" applyFont="1" applyBorder="1" applyAlignment="1">
      <alignment horizontal="center" vertical="center"/>
    </xf>
    <xf numFmtId="2" fontId="18" fillId="9" borderId="23" xfId="0" applyNumberFormat="1" applyFont="1" applyFill="1" applyBorder="1" applyAlignment="1">
      <alignment horizontal="center" vertical="center"/>
    </xf>
    <xf numFmtId="169" fontId="18" fillId="9" borderId="23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49" fontId="37" fillId="9" borderId="23" xfId="0" applyNumberFormat="1" applyFont="1" applyFill="1" applyBorder="1" applyAlignment="1">
      <alignment horizontal="center" vertical="center" wrapText="1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0" fontId="37" fillId="9" borderId="23" xfId="0" applyFont="1" applyFill="1" applyBorder="1" applyAlignment="1">
      <alignment horizontal="center" vertical="center"/>
    </xf>
    <xf numFmtId="169" fontId="18" fillId="9" borderId="23" xfId="0" applyNumberFormat="1" applyFont="1" applyFill="1" applyBorder="1" applyAlignment="1">
      <alignment vertical="center"/>
    </xf>
    <xf numFmtId="168" fontId="18" fillId="7" borderId="23" xfId="2" applyNumberFormat="1" applyFont="1" applyFill="1" applyBorder="1" applyAlignment="1">
      <alignment horizontal="right" vertical="center" wrapText="1"/>
    </xf>
    <xf numFmtId="168" fontId="18" fillId="7" borderId="23" xfId="2" applyNumberFormat="1" applyFont="1" applyFill="1" applyBorder="1" applyAlignment="1">
      <alignment horizontal="center" vertical="center" wrapText="1"/>
    </xf>
    <xf numFmtId="168" fontId="18" fillId="7" borderId="23" xfId="2" applyNumberFormat="1" applyFont="1" applyFill="1" applyBorder="1" applyAlignment="1">
      <alignment horizontal="left" vertical="center" wrapText="1"/>
    </xf>
    <xf numFmtId="2" fontId="18" fillId="7" borderId="23" xfId="0" applyNumberFormat="1" applyFont="1" applyFill="1" applyBorder="1" applyAlignment="1">
      <alignment horizontal="center" vertical="center" wrapText="1"/>
    </xf>
    <xf numFmtId="0" fontId="38" fillId="9" borderId="23" xfId="0" applyFont="1" applyFill="1" applyBorder="1" applyAlignment="1">
      <alignment horizontal="center" vertical="center"/>
    </xf>
    <xf numFmtId="0" fontId="19" fillId="3" borderId="0" xfId="0" applyFont="1" applyFill="1" applyAlignment="1" applyProtection="1">
      <alignment horizontal="left" vertical="center"/>
      <protection locked="0"/>
    </xf>
    <xf numFmtId="0" fontId="19" fillId="3" borderId="20" xfId="0" applyFont="1" applyFill="1" applyBorder="1" applyAlignment="1" applyProtection="1">
      <alignment horizontal="left" vertical="center"/>
      <protection locked="0"/>
    </xf>
    <xf numFmtId="0" fontId="18" fillId="6" borderId="23" xfId="0" applyFont="1" applyFill="1" applyBorder="1" applyAlignment="1" applyProtection="1">
      <alignment horizontal="center" vertical="center"/>
      <protection locked="0"/>
    </xf>
    <xf numFmtId="49" fontId="18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3" xfId="0" applyFont="1" applyFill="1" applyBorder="1" applyAlignment="1" applyProtection="1">
      <alignment horizontal="left" vertical="center" wrapText="1"/>
      <protection locked="0"/>
    </xf>
    <xf numFmtId="0" fontId="18" fillId="6" borderId="23" xfId="0" applyFont="1" applyFill="1" applyBorder="1" applyAlignment="1" applyProtection="1">
      <alignment horizontal="center" vertical="center" wrapText="1"/>
      <protection locked="0"/>
    </xf>
    <xf numFmtId="167" fontId="18" fillId="6" borderId="23" xfId="0" applyNumberFormat="1" applyFont="1" applyFill="1" applyBorder="1" applyAlignment="1" applyProtection="1">
      <alignment horizontal="center" vertical="center"/>
      <protection locked="0"/>
    </xf>
    <xf numFmtId="4" fontId="18" fillId="6" borderId="23" xfId="0" applyNumberFormat="1" applyFont="1" applyFill="1" applyBorder="1" applyAlignment="1" applyProtection="1">
      <alignment vertical="center"/>
      <protection locked="0"/>
    </xf>
    <xf numFmtId="4" fontId="18" fillId="6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8" fillId="7" borderId="23" xfId="0" applyFont="1" applyFill="1" applyBorder="1" applyAlignment="1">
      <alignment horizontal="left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right" vertical="center" wrapText="1"/>
    </xf>
    <xf numFmtId="0" fontId="7" fillId="0" borderId="23" xfId="0" applyFont="1" applyBorder="1"/>
    <xf numFmtId="168" fontId="18" fillId="6" borderId="23" xfId="2" applyNumberFormat="1" applyFont="1" applyFill="1" applyBorder="1" applyAlignment="1">
      <alignment horizontal="center" vertical="center" wrapText="1"/>
    </xf>
    <xf numFmtId="2" fontId="18" fillId="6" borderId="23" xfId="0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3" xfId="0" applyFont="1" applyBorder="1" applyProtection="1">
      <protection locked="0"/>
    </xf>
    <xf numFmtId="4" fontId="18" fillId="10" borderId="23" xfId="0" applyNumberFormat="1" applyFont="1" applyFill="1" applyBorder="1" applyAlignment="1">
      <alignment vertical="center"/>
    </xf>
    <xf numFmtId="4" fontId="18" fillId="10" borderId="23" xfId="0" applyNumberFormat="1" applyFont="1" applyFill="1" applyBorder="1" applyAlignment="1">
      <alignment horizontal="center" vertical="center"/>
    </xf>
    <xf numFmtId="0" fontId="0" fillId="11" borderId="23" xfId="0" applyFill="1" applyBorder="1" applyAlignment="1">
      <alignment vertical="center" wrapText="1"/>
    </xf>
    <xf numFmtId="0" fontId="38" fillId="0" borderId="23" xfId="0" applyFont="1" applyBorder="1" applyAlignment="1">
      <alignment horizontal="center" vertical="center"/>
    </xf>
    <xf numFmtId="0" fontId="21" fillId="7" borderId="23" xfId="0" applyFont="1" applyFill="1" applyBorder="1" applyAlignment="1">
      <alignment horizontal="left" vertical="center" wrapText="1"/>
    </xf>
    <xf numFmtId="168" fontId="18" fillId="0" borderId="23" xfId="2" applyNumberFormat="1" applyFont="1" applyFill="1" applyBorder="1" applyAlignment="1">
      <alignment horizontal="center" vertical="center" wrapText="1"/>
    </xf>
    <xf numFmtId="0" fontId="39" fillId="9" borderId="23" xfId="0" applyFont="1" applyFill="1" applyBorder="1" applyAlignment="1">
      <alignment vertical="center"/>
    </xf>
    <xf numFmtId="0" fontId="18" fillId="9" borderId="23" xfId="0" applyFont="1" applyFill="1" applyBorder="1" applyAlignment="1">
      <alignment vertical="center" wrapText="1"/>
    </xf>
    <xf numFmtId="2" fontId="36" fillId="9" borderId="24" xfId="0" applyNumberFormat="1" applyFont="1" applyFill="1" applyBorder="1" applyAlignment="1">
      <alignment vertical="top" wrapText="1"/>
    </xf>
    <xf numFmtId="0" fontId="40" fillId="9" borderId="24" xfId="0" applyFont="1" applyFill="1" applyBorder="1" applyAlignment="1">
      <alignment vertical="top" wrapText="1"/>
    </xf>
    <xf numFmtId="169" fontId="40" fillId="9" borderId="24" xfId="0" applyNumberFormat="1" applyFont="1" applyFill="1" applyBorder="1" applyAlignment="1">
      <alignment vertical="top" wrapText="1"/>
    </xf>
    <xf numFmtId="49" fontId="18" fillId="6" borderId="23" xfId="0" applyNumberFormat="1" applyFont="1" applyFill="1" applyBorder="1" applyAlignment="1" applyProtection="1">
      <alignment horizontal="left" vertical="center" wrapText="1"/>
      <protection locked="0"/>
    </xf>
    <xf numFmtId="167" fontId="18" fillId="6" borderId="23" xfId="0" applyNumberFormat="1" applyFont="1" applyFill="1" applyBorder="1" applyAlignment="1" applyProtection="1">
      <alignment vertical="center"/>
      <protection locked="0"/>
    </xf>
    <xf numFmtId="169" fontId="18" fillId="7" borderId="23" xfId="0" applyNumberFormat="1" applyFont="1" applyFill="1" applyBorder="1" applyAlignment="1">
      <alignment horizontal="center" vertical="center" wrapText="1"/>
    </xf>
    <xf numFmtId="0" fontId="0" fillId="12" borderId="3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32" fillId="6" borderId="0" xfId="0" applyFont="1" applyFill="1" applyAlignment="1">
      <alignment horizontal="left" vertical="center"/>
    </xf>
    <xf numFmtId="0" fontId="33" fillId="6" borderId="0" xfId="0" applyFont="1" applyFill="1" applyAlignment="1">
      <alignment vertical="center" wrapText="1"/>
    </xf>
    <xf numFmtId="0" fontId="0" fillId="6" borderId="0" xfId="0" applyFill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35" fillId="0" borderId="23" xfId="0" applyFont="1" applyBorder="1" applyAlignment="1">
      <alignment vertical="center" wrapText="1"/>
    </xf>
    <xf numFmtId="0" fontId="36" fillId="0" borderId="23" xfId="0" applyFont="1" applyBorder="1" applyAlignment="1">
      <alignment vertical="top" wrapText="1"/>
    </xf>
    <xf numFmtId="169" fontId="36" fillId="0" borderId="23" xfId="0" applyNumberFormat="1" applyFont="1" applyBorder="1" applyAlignment="1">
      <alignment vertical="top" wrapText="1"/>
    </xf>
    <xf numFmtId="0" fontId="18" fillId="0" borderId="23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2" fontId="18" fillId="0" borderId="23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 applyProtection="1">
      <alignment vertical="center"/>
      <protection locked="0"/>
    </xf>
    <xf numFmtId="2" fontId="18" fillId="9" borderId="23" xfId="0" applyNumberFormat="1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wrapText="1"/>
    </xf>
    <xf numFmtId="2" fontId="18" fillId="7" borderId="23" xfId="0" applyNumberFormat="1" applyFont="1" applyFill="1" applyBorder="1" applyAlignment="1">
      <alignment vertical="center"/>
    </xf>
    <xf numFmtId="4" fontId="6" fillId="9" borderId="23" xfId="0" applyNumberFormat="1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 vertical="center"/>
    </xf>
    <xf numFmtId="0" fontId="38" fillId="12" borderId="23" xfId="0" applyFont="1" applyFill="1" applyBorder="1" applyAlignment="1">
      <alignment horizontal="center" vertical="center"/>
    </xf>
    <xf numFmtId="0" fontId="39" fillId="9" borderId="23" xfId="0" applyFont="1" applyFill="1" applyBorder="1" applyAlignment="1">
      <alignment vertical="center" wrapText="1"/>
    </xf>
    <xf numFmtId="2" fontId="18" fillId="9" borderId="23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3">
    <cellStyle name="Čárka" xfId="2" builtinId="3"/>
    <cellStyle name="Hypertextový odkaz" xfId="1" builtinId="8"/>
    <cellStyle name="Normální" xfId="0" builtinId="0" customBuiltin="1"/>
  </cellStyles>
  <dxfs count="0"/>
  <tableStyles count="0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258" t="s">
        <v>5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269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R5" s="15"/>
      <c r="BE5" s="266" t="s">
        <v>15</v>
      </c>
      <c r="BS5" s="12" t="s">
        <v>6</v>
      </c>
    </row>
    <row r="6" spans="1:74" ht="36.950000000000003" customHeight="1">
      <c r="B6" s="15"/>
      <c r="D6" s="21" t="s">
        <v>16</v>
      </c>
      <c r="K6" s="270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R6" s="15"/>
      <c r="BE6" s="267"/>
      <c r="BS6" s="12" t="s">
        <v>6</v>
      </c>
    </row>
    <row r="7" spans="1:74" ht="12" customHeight="1">
      <c r="B7" s="15"/>
      <c r="D7" s="22" t="s">
        <v>18</v>
      </c>
      <c r="K7" s="20" t="s">
        <v>1</v>
      </c>
      <c r="AK7" s="22" t="s">
        <v>19</v>
      </c>
      <c r="AN7" s="20" t="s">
        <v>1</v>
      </c>
      <c r="AR7" s="15"/>
      <c r="BE7" s="267"/>
      <c r="BS7" s="12" t="s">
        <v>6</v>
      </c>
    </row>
    <row r="8" spans="1:74" ht="12" customHeight="1">
      <c r="B8" s="15"/>
      <c r="D8" s="22" t="s">
        <v>20</v>
      </c>
      <c r="K8" s="20" t="s">
        <v>21</v>
      </c>
      <c r="AK8" s="22" t="s">
        <v>22</v>
      </c>
      <c r="AN8" s="23" t="s">
        <v>23</v>
      </c>
      <c r="AR8" s="15"/>
      <c r="BE8" s="267"/>
      <c r="BS8" s="12" t="s">
        <v>6</v>
      </c>
    </row>
    <row r="9" spans="1:74" ht="14.45" customHeight="1">
      <c r="B9" s="15"/>
      <c r="AR9" s="15"/>
      <c r="BE9" s="267"/>
      <c r="BS9" s="12" t="s">
        <v>6</v>
      </c>
    </row>
    <row r="10" spans="1:74" ht="12" customHeight="1">
      <c r="B10" s="15"/>
      <c r="D10" s="22" t="s">
        <v>24</v>
      </c>
      <c r="AK10" s="22" t="s">
        <v>25</v>
      </c>
      <c r="AN10" s="20" t="s">
        <v>1</v>
      </c>
      <c r="AR10" s="15"/>
      <c r="BE10" s="267"/>
      <c r="BS10" s="12" t="s">
        <v>6</v>
      </c>
    </row>
    <row r="11" spans="1:74" ht="18.399999999999999" customHeight="1">
      <c r="B11" s="15"/>
      <c r="E11" s="20" t="s">
        <v>26</v>
      </c>
      <c r="AK11" s="22" t="s">
        <v>27</v>
      </c>
      <c r="AN11" s="20" t="s">
        <v>1</v>
      </c>
      <c r="AR11" s="15"/>
      <c r="BE11" s="267"/>
      <c r="BS11" s="12" t="s">
        <v>6</v>
      </c>
    </row>
    <row r="12" spans="1:74" ht="6.95" customHeight="1">
      <c r="B12" s="15"/>
      <c r="AR12" s="15"/>
      <c r="BE12" s="267"/>
      <c r="BS12" s="12" t="s">
        <v>6</v>
      </c>
    </row>
    <row r="13" spans="1:74" ht="12" customHeight="1">
      <c r="B13" s="15"/>
      <c r="D13" s="22" t="s">
        <v>28</v>
      </c>
      <c r="AK13" s="22" t="s">
        <v>25</v>
      </c>
      <c r="AN13" s="24" t="s">
        <v>29</v>
      </c>
      <c r="AR13" s="15"/>
      <c r="BE13" s="267"/>
      <c r="BS13" s="12" t="s">
        <v>6</v>
      </c>
    </row>
    <row r="14" spans="1:74" ht="12.75">
      <c r="B14" s="15"/>
      <c r="E14" s="271" t="s">
        <v>29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2" t="s">
        <v>27</v>
      </c>
      <c r="AN14" s="24" t="s">
        <v>29</v>
      </c>
      <c r="AR14" s="15"/>
      <c r="BE14" s="267"/>
      <c r="BS14" s="12" t="s">
        <v>6</v>
      </c>
    </row>
    <row r="15" spans="1:74" ht="6.95" customHeight="1">
      <c r="B15" s="15"/>
      <c r="AR15" s="15"/>
      <c r="BE15" s="267"/>
      <c r="BS15" s="12" t="s">
        <v>3</v>
      </c>
    </row>
    <row r="16" spans="1:74" ht="12" customHeight="1">
      <c r="B16" s="15"/>
      <c r="D16" s="22" t="s">
        <v>30</v>
      </c>
      <c r="AK16" s="22" t="s">
        <v>25</v>
      </c>
      <c r="AN16" s="20" t="s">
        <v>1</v>
      </c>
      <c r="AR16" s="15"/>
      <c r="BE16" s="267"/>
      <c r="BS16" s="12" t="s">
        <v>3</v>
      </c>
    </row>
    <row r="17" spans="2:71" ht="18.399999999999999" customHeight="1">
      <c r="B17" s="15"/>
      <c r="E17" s="20" t="s">
        <v>31</v>
      </c>
      <c r="AK17" s="22" t="s">
        <v>27</v>
      </c>
      <c r="AN17" s="20" t="s">
        <v>1</v>
      </c>
      <c r="AR17" s="15"/>
      <c r="BE17" s="267"/>
      <c r="BS17" s="12" t="s">
        <v>32</v>
      </c>
    </row>
    <row r="18" spans="2:71" ht="6.95" customHeight="1">
      <c r="B18" s="15"/>
      <c r="AR18" s="15"/>
      <c r="BE18" s="267"/>
      <c r="BS18" s="12" t="s">
        <v>6</v>
      </c>
    </row>
    <row r="19" spans="2:71" ht="12" customHeight="1">
      <c r="B19" s="15"/>
      <c r="D19" s="22" t="s">
        <v>33</v>
      </c>
      <c r="AK19" s="22" t="s">
        <v>25</v>
      </c>
      <c r="AN19" s="20" t="s">
        <v>1</v>
      </c>
      <c r="AR19" s="15"/>
      <c r="BE19" s="267"/>
      <c r="BS19" s="12" t="s">
        <v>6</v>
      </c>
    </row>
    <row r="20" spans="2:71" ht="18.399999999999999" customHeight="1">
      <c r="B20" s="15"/>
      <c r="E20" s="20" t="s">
        <v>34</v>
      </c>
      <c r="AK20" s="22" t="s">
        <v>27</v>
      </c>
      <c r="AN20" s="20" t="s">
        <v>1</v>
      </c>
      <c r="AR20" s="15"/>
      <c r="BE20" s="267"/>
      <c r="BS20" s="12" t="s">
        <v>32</v>
      </c>
    </row>
    <row r="21" spans="2:71" ht="6.95" customHeight="1">
      <c r="B21" s="15"/>
      <c r="AR21" s="15"/>
      <c r="BE21" s="267"/>
    </row>
    <row r="22" spans="2:71" ht="12" customHeight="1">
      <c r="B22" s="15"/>
      <c r="D22" s="22" t="s">
        <v>35</v>
      </c>
      <c r="AR22" s="15"/>
      <c r="BE22" s="267"/>
    </row>
    <row r="23" spans="2:71" ht="47.25" customHeight="1">
      <c r="B23" s="15"/>
      <c r="E23" s="273" t="s">
        <v>36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15"/>
      <c r="BE23" s="267"/>
    </row>
    <row r="24" spans="2:71" ht="6.95" customHeight="1">
      <c r="B24" s="15"/>
      <c r="AR24" s="15"/>
      <c r="BE24" s="267"/>
    </row>
    <row r="25" spans="2:71" ht="6.95" customHeight="1">
      <c r="B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5"/>
      <c r="BE25" s="267"/>
    </row>
    <row r="26" spans="2:71" s="1" customFormat="1" ht="25.9" customHeight="1">
      <c r="B26" s="27"/>
      <c r="D26" s="28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74">
        <f>ROUND(AG94,2)</f>
        <v>0</v>
      </c>
      <c r="AL26" s="275"/>
      <c r="AM26" s="275"/>
      <c r="AN26" s="275"/>
      <c r="AO26" s="275"/>
      <c r="AR26" s="27"/>
      <c r="BE26" s="267"/>
    </row>
    <row r="27" spans="2:71" s="1" customFormat="1" ht="6.95" customHeight="1">
      <c r="B27" s="27"/>
      <c r="AR27" s="27"/>
      <c r="BE27" s="267"/>
    </row>
    <row r="28" spans="2:71" s="1" customFormat="1" ht="12.75">
      <c r="B28" s="27"/>
      <c r="L28" s="276" t="s">
        <v>38</v>
      </c>
      <c r="M28" s="276"/>
      <c r="N28" s="276"/>
      <c r="O28" s="276"/>
      <c r="P28" s="276"/>
      <c r="W28" s="276" t="s">
        <v>39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40</v>
      </c>
      <c r="AL28" s="276"/>
      <c r="AM28" s="276"/>
      <c r="AN28" s="276"/>
      <c r="AO28" s="276"/>
      <c r="AR28" s="27"/>
      <c r="BE28" s="267"/>
    </row>
    <row r="29" spans="2:71" s="2" customFormat="1" ht="14.45" customHeight="1">
      <c r="B29" s="31"/>
      <c r="D29" s="22" t="s">
        <v>41</v>
      </c>
      <c r="F29" s="22" t="s">
        <v>42</v>
      </c>
      <c r="L29" s="259">
        <v>0.21</v>
      </c>
      <c r="M29" s="260"/>
      <c r="N29" s="260"/>
      <c r="O29" s="260"/>
      <c r="P29" s="260"/>
      <c r="W29" s="261">
        <f>ROUND(AZ94, 2)</f>
        <v>0</v>
      </c>
      <c r="X29" s="260"/>
      <c r="Y29" s="260"/>
      <c r="Z29" s="260"/>
      <c r="AA29" s="260"/>
      <c r="AB29" s="260"/>
      <c r="AC29" s="260"/>
      <c r="AD29" s="260"/>
      <c r="AE29" s="260"/>
      <c r="AK29" s="261">
        <f>ROUND(AV94, 2)</f>
        <v>0</v>
      </c>
      <c r="AL29" s="260"/>
      <c r="AM29" s="260"/>
      <c r="AN29" s="260"/>
      <c r="AO29" s="260"/>
      <c r="AR29" s="31"/>
      <c r="BE29" s="268"/>
    </row>
    <row r="30" spans="2:71" s="2" customFormat="1" ht="14.45" customHeight="1">
      <c r="B30" s="31"/>
      <c r="F30" s="22" t="s">
        <v>43</v>
      </c>
      <c r="L30" s="259">
        <v>0.15</v>
      </c>
      <c r="M30" s="260"/>
      <c r="N30" s="260"/>
      <c r="O30" s="260"/>
      <c r="P30" s="260"/>
      <c r="W30" s="261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K30" s="261">
        <f>ROUND(AW94, 2)</f>
        <v>0</v>
      </c>
      <c r="AL30" s="260"/>
      <c r="AM30" s="260"/>
      <c r="AN30" s="260"/>
      <c r="AO30" s="260"/>
      <c r="AR30" s="31"/>
      <c r="BE30" s="268"/>
    </row>
    <row r="31" spans="2:71" s="2" customFormat="1" ht="14.45" hidden="1" customHeight="1">
      <c r="B31" s="31"/>
      <c r="F31" s="22" t="s">
        <v>44</v>
      </c>
      <c r="L31" s="259">
        <v>0.21</v>
      </c>
      <c r="M31" s="260"/>
      <c r="N31" s="260"/>
      <c r="O31" s="260"/>
      <c r="P31" s="260"/>
      <c r="W31" s="261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K31" s="261">
        <v>0</v>
      </c>
      <c r="AL31" s="260"/>
      <c r="AM31" s="260"/>
      <c r="AN31" s="260"/>
      <c r="AO31" s="260"/>
      <c r="AR31" s="31"/>
      <c r="BE31" s="268"/>
    </row>
    <row r="32" spans="2:71" s="2" customFormat="1" ht="14.45" hidden="1" customHeight="1">
      <c r="B32" s="31"/>
      <c r="F32" s="22" t="s">
        <v>45</v>
      </c>
      <c r="L32" s="259">
        <v>0.15</v>
      </c>
      <c r="M32" s="260"/>
      <c r="N32" s="260"/>
      <c r="O32" s="260"/>
      <c r="P32" s="260"/>
      <c r="W32" s="261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K32" s="261">
        <v>0</v>
      </c>
      <c r="AL32" s="260"/>
      <c r="AM32" s="260"/>
      <c r="AN32" s="260"/>
      <c r="AO32" s="260"/>
      <c r="AR32" s="31"/>
      <c r="BE32" s="268"/>
    </row>
    <row r="33" spans="2:57" s="2" customFormat="1" ht="14.45" hidden="1" customHeight="1">
      <c r="B33" s="31"/>
      <c r="F33" s="22" t="s">
        <v>46</v>
      </c>
      <c r="L33" s="259">
        <v>0</v>
      </c>
      <c r="M33" s="260"/>
      <c r="N33" s="260"/>
      <c r="O33" s="260"/>
      <c r="P33" s="260"/>
      <c r="W33" s="261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K33" s="261">
        <v>0</v>
      </c>
      <c r="AL33" s="260"/>
      <c r="AM33" s="260"/>
      <c r="AN33" s="260"/>
      <c r="AO33" s="260"/>
      <c r="AR33" s="31"/>
      <c r="BE33" s="268"/>
    </row>
    <row r="34" spans="2:57" s="1" customFormat="1" ht="6.95" customHeight="1">
      <c r="B34" s="27"/>
      <c r="AR34" s="27"/>
      <c r="BE34" s="267"/>
    </row>
    <row r="35" spans="2:57" s="1" customFormat="1" ht="25.9" customHeight="1">
      <c r="B35" s="27"/>
      <c r="C35" s="32"/>
      <c r="D35" s="33" t="s">
        <v>47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48</v>
      </c>
      <c r="U35" s="34"/>
      <c r="V35" s="34"/>
      <c r="W35" s="34"/>
      <c r="X35" s="265" t="s">
        <v>49</v>
      </c>
      <c r="Y35" s="263"/>
      <c r="Z35" s="263"/>
      <c r="AA35" s="263"/>
      <c r="AB35" s="263"/>
      <c r="AC35" s="34"/>
      <c r="AD35" s="34"/>
      <c r="AE35" s="34"/>
      <c r="AF35" s="34"/>
      <c r="AG35" s="34"/>
      <c r="AH35" s="34"/>
      <c r="AI35" s="34"/>
      <c r="AJ35" s="34"/>
      <c r="AK35" s="262">
        <f>SUM(AK26:AK33)</f>
        <v>0</v>
      </c>
      <c r="AL35" s="263"/>
      <c r="AM35" s="263"/>
      <c r="AN35" s="263"/>
      <c r="AO35" s="264"/>
      <c r="AP35" s="32"/>
      <c r="AQ35" s="32"/>
      <c r="AR35" s="27"/>
    </row>
    <row r="36" spans="2:57" s="1" customFormat="1" ht="6.95" customHeight="1">
      <c r="B36" s="27"/>
      <c r="AR36" s="27"/>
    </row>
    <row r="37" spans="2:57" s="1" customFormat="1" ht="14.45" customHeight="1">
      <c r="B37" s="27"/>
      <c r="AR37" s="27"/>
    </row>
    <row r="38" spans="2:57" ht="14.45" customHeight="1">
      <c r="B38" s="15"/>
      <c r="AR38" s="15"/>
    </row>
    <row r="39" spans="2:57" ht="14.45" customHeight="1">
      <c r="B39" s="15"/>
      <c r="AR39" s="15"/>
    </row>
    <row r="40" spans="2:57" ht="14.45" customHeight="1">
      <c r="B40" s="15"/>
      <c r="AR40" s="15"/>
    </row>
    <row r="41" spans="2:57" ht="14.45" customHeight="1">
      <c r="B41" s="15"/>
      <c r="AR41" s="15"/>
    </row>
    <row r="42" spans="2:57" ht="14.45" customHeight="1">
      <c r="B42" s="15"/>
      <c r="AR42" s="15"/>
    </row>
    <row r="43" spans="2:57" ht="14.45" customHeight="1">
      <c r="B43" s="15"/>
      <c r="AR43" s="15"/>
    </row>
    <row r="44" spans="2:57" ht="14.45" customHeight="1">
      <c r="B44" s="15"/>
      <c r="AR44" s="15"/>
    </row>
    <row r="45" spans="2:57" ht="14.45" customHeight="1">
      <c r="B45" s="15"/>
      <c r="AR45" s="15"/>
    </row>
    <row r="46" spans="2:57" ht="14.45" customHeight="1">
      <c r="B46" s="15"/>
      <c r="AR46" s="15"/>
    </row>
    <row r="47" spans="2:57" ht="14.45" customHeight="1">
      <c r="B47" s="15"/>
      <c r="AR47" s="15"/>
    </row>
    <row r="48" spans="2:57" ht="14.45" customHeight="1">
      <c r="B48" s="15"/>
      <c r="AR48" s="15"/>
    </row>
    <row r="49" spans="2:44" s="1" customFormat="1" ht="14.45" customHeight="1">
      <c r="B49" s="27"/>
      <c r="D49" s="36" t="s">
        <v>50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51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5"/>
      <c r="AR50" s="15"/>
    </row>
    <row r="51" spans="2:44">
      <c r="B51" s="15"/>
      <c r="AR51" s="15"/>
    </row>
    <row r="52" spans="2:44">
      <c r="B52" s="15"/>
      <c r="AR52" s="15"/>
    </row>
    <row r="53" spans="2:44">
      <c r="B53" s="15"/>
      <c r="AR53" s="15"/>
    </row>
    <row r="54" spans="2:44">
      <c r="B54" s="15"/>
      <c r="AR54" s="15"/>
    </row>
    <row r="55" spans="2:44">
      <c r="B55" s="15"/>
      <c r="AR55" s="15"/>
    </row>
    <row r="56" spans="2:44">
      <c r="B56" s="15"/>
      <c r="AR56" s="15"/>
    </row>
    <row r="57" spans="2:44">
      <c r="B57" s="15"/>
      <c r="AR57" s="15"/>
    </row>
    <row r="58" spans="2:44">
      <c r="B58" s="15"/>
      <c r="AR58" s="15"/>
    </row>
    <row r="59" spans="2:44">
      <c r="B59" s="15"/>
      <c r="AR59" s="15"/>
    </row>
    <row r="60" spans="2:44" s="1" customFormat="1" ht="12.75">
      <c r="B60" s="27"/>
      <c r="D60" s="38" t="s">
        <v>52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53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52</v>
      </c>
      <c r="AI60" s="29"/>
      <c r="AJ60" s="29"/>
      <c r="AK60" s="29"/>
      <c r="AL60" s="29"/>
      <c r="AM60" s="38" t="s">
        <v>53</v>
      </c>
      <c r="AN60" s="29"/>
      <c r="AO60" s="29"/>
      <c r="AR60" s="27"/>
    </row>
    <row r="61" spans="2:44">
      <c r="B61" s="15"/>
      <c r="AR61" s="15"/>
    </row>
    <row r="62" spans="2:44">
      <c r="B62" s="15"/>
      <c r="AR62" s="15"/>
    </row>
    <row r="63" spans="2:44">
      <c r="B63" s="15"/>
      <c r="AR63" s="15"/>
    </row>
    <row r="64" spans="2:44" s="1" customFormat="1" ht="12.75">
      <c r="B64" s="27"/>
      <c r="D64" s="36" t="s">
        <v>54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55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5"/>
      <c r="AR65" s="15"/>
    </row>
    <row r="66" spans="2:44">
      <c r="B66" s="15"/>
      <c r="AR66" s="15"/>
    </row>
    <row r="67" spans="2:44">
      <c r="B67" s="15"/>
      <c r="AR67" s="15"/>
    </row>
    <row r="68" spans="2:44">
      <c r="B68" s="15"/>
      <c r="AR68" s="15"/>
    </row>
    <row r="69" spans="2:44">
      <c r="B69" s="15"/>
      <c r="AR69" s="15"/>
    </row>
    <row r="70" spans="2:44">
      <c r="B70" s="15"/>
      <c r="AR70" s="15"/>
    </row>
    <row r="71" spans="2:44">
      <c r="B71" s="15"/>
      <c r="AR71" s="15"/>
    </row>
    <row r="72" spans="2:44">
      <c r="B72" s="15"/>
      <c r="AR72" s="15"/>
    </row>
    <row r="73" spans="2:44">
      <c r="B73" s="15"/>
      <c r="AR73" s="15"/>
    </row>
    <row r="74" spans="2:44">
      <c r="B74" s="15"/>
      <c r="AR74" s="15"/>
    </row>
    <row r="75" spans="2:44" s="1" customFormat="1" ht="12.75">
      <c r="B75" s="27"/>
      <c r="D75" s="38" t="s">
        <v>52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53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52</v>
      </c>
      <c r="AI75" s="29"/>
      <c r="AJ75" s="29"/>
      <c r="AK75" s="29"/>
      <c r="AL75" s="29"/>
      <c r="AM75" s="38" t="s">
        <v>53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2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2:91" s="1" customFormat="1" ht="24.95" customHeight="1">
      <c r="B82" s="27"/>
      <c r="C82" s="16" t="s">
        <v>56</v>
      </c>
      <c r="AR82" s="27"/>
    </row>
    <row r="83" spans="2:91" s="1" customFormat="1" ht="6.95" customHeight="1">
      <c r="B83" s="27"/>
      <c r="AR83" s="27"/>
    </row>
    <row r="84" spans="2:91" s="3" customFormat="1" ht="12" customHeight="1">
      <c r="B84" s="43"/>
      <c r="C84" s="22" t="s">
        <v>13</v>
      </c>
      <c r="L84" s="3" t="str">
        <f>K5</f>
        <v>VV_REV04</v>
      </c>
      <c r="AR84" s="43"/>
    </row>
    <row r="85" spans="2:91" s="4" customFormat="1" ht="36.950000000000003" customHeight="1">
      <c r="B85" s="44"/>
      <c r="C85" s="45" t="s">
        <v>16</v>
      </c>
      <c r="L85" s="279" t="str">
        <f>K6</f>
        <v>KAMPUS ALBERTOV - BIOCENTRUM</v>
      </c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R85" s="44"/>
    </row>
    <row r="86" spans="2:91" s="1" customFormat="1" ht="6.95" customHeight="1">
      <c r="B86" s="27"/>
      <c r="AR86" s="27"/>
    </row>
    <row r="87" spans="2:91" s="1" customFormat="1" ht="12" customHeight="1">
      <c r="B87" s="27"/>
      <c r="C87" s="22" t="s">
        <v>20</v>
      </c>
      <c r="L87" s="46" t="str">
        <f>IF(K8="","",K8)</f>
        <v>Praha 2</v>
      </c>
      <c r="AI87" s="22" t="s">
        <v>22</v>
      </c>
      <c r="AM87" s="281" t="str">
        <f>IF(AN8= "","",AN8)</f>
        <v>5. 12. 2022</v>
      </c>
      <c r="AN87" s="281"/>
      <c r="AR87" s="27"/>
    </row>
    <row r="88" spans="2:91" s="1" customFormat="1" ht="6.95" customHeight="1">
      <c r="B88" s="27"/>
      <c r="AR88" s="27"/>
    </row>
    <row r="89" spans="2:91" s="1" customFormat="1" ht="25.7" customHeight="1">
      <c r="B89" s="27"/>
      <c r="C89" s="22" t="s">
        <v>24</v>
      </c>
      <c r="L89" s="3" t="str">
        <f>IF(E11= "","",E11)</f>
        <v>UNIVERZITA KARLOVA, Ovocný trh 560/5, Praha 1</v>
      </c>
      <c r="AI89" s="22" t="s">
        <v>30</v>
      </c>
      <c r="AM89" s="294" t="str">
        <f>IF(E17="","",E17)</f>
        <v>ZNAMENÍ ČTYŘ - ARCHITEKTI s.r.o.</v>
      </c>
      <c r="AN89" s="295"/>
      <c r="AO89" s="295"/>
      <c r="AP89" s="295"/>
      <c r="AR89" s="27"/>
      <c r="AS89" s="290" t="s">
        <v>57</v>
      </c>
      <c r="AT89" s="291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2:91" s="1" customFormat="1" ht="15.2" customHeight="1">
      <c r="B90" s="27"/>
      <c r="C90" s="22" t="s">
        <v>28</v>
      </c>
      <c r="L90" s="3" t="str">
        <f>IF(E14= "Vyplň údaj","",E14)</f>
        <v/>
      </c>
      <c r="AI90" s="22" t="s">
        <v>33</v>
      </c>
      <c r="AM90" s="294" t="str">
        <f>IF(E20="","",E20)</f>
        <v xml:space="preserve"> </v>
      </c>
      <c r="AN90" s="295"/>
      <c r="AO90" s="295"/>
      <c r="AP90" s="295"/>
      <c r="AR90" s="27"/>
      <c r="AS90" s="292"/>
      <c r="AT90" s="293"/>
      <c r="BD90" s="50"/>
    </row>
    <row r="91" spans="2:91" s="1" customFormat="1" ht="10.9" customHeight="1">
      <c r="B91" s="27"/>
      <c r="AR91" s="27"/>
      <c r="AS91" s="292"/>
      <c r="AT91" s="293"/>
      <c r="BD91" s="50"/>
    </row>
    <row r="92" spans="2:91" s="1" customFormat="1" ht="29.25" customHeight="1">
      <c r="B92" s="27"/>
      <c r="C92" s="296" t="s">
        <v>58</v>
      </c>
      <c r="D92" s="297"/>
      <c r="E92" s="297"/>
      <c r="F92" s="297"/>
      <c r="G92" s="297"/>
      <c r="H92" s="51"/>
      <c r="I92" s="299" t="s">
        <v>59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8" t="s">
        <v>60</v>
      </c>
      <c r="AH92" s="297"/>
      <c r="AI92" s="297"/>
      <c r="AJ92" s="297"/>
      <c r="AK92" s="297"/>
      <c r="AL92" s="297"/>
      <c r="AM92" s="297"/>
      <c r="AN92" s="299" t="s">
        <v>61</v>
      </c>
      <c r="AO92" s="297"/>
      <c r="AP92" s="300"/>
      <c r="AQ92" s="52" t="s">
        <v>62</v>
      </c>
      <c r="AR92" s="27"/>
      <c r="AS92" s="53" t="s">
        <v>63</v>
      </c>
      <c r="AT92" s="54" t="s">
        <v>64</v>
      </c>
      <c r="AU92" s="54" t="s">
        <v>65</v>
      </c>
      <c r="AV92" s="54" t="s">
        <v>66</v>
      </c>
      <c r="AW92" s="54" t="s">
        <v>67</v>
      </c>
      <c r="AX92" s="54" t="s">
        <v>68</v>
      </c>
      <c r="AY92" s="54" t="s">
        <v>69</v>
      </c>
      <c r="AZ92" s="54" t="s">
        <v>70</v>
      </c>
      <c r="BA92" s="54" t="s">
        <v>71</v>
      </c>
      <c r="BB92" s="54" t="s">
        <v>72</v>
      </c>
      <c r="BC92" s="54" t="s">
        <v>73</v>
      </c>
      <c r="BD92" s="55" t="s">
        <v>74</v>
      </c>
    </row>
    <row r="93" spans="2:91" s="1" customFormat="1" ht="10.9" customHeight="1">
      <c r="B93" s="27"/>
      <c r="AR93" s="27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2:91" s="5" customFormat="1" ht="32.450000000000003" customHeight="1">
      <c r="B94" s="57"/>
      <c r="C94" s="58" t="s">
        <v>75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282">
        <f>ROUND(AG95,2)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 t="shared" ref="AZ94:BD95" si="0">ROUND(AZ95,2)</f>
        <v>0</v>
      </c>
      <c r="BA94" s="63">
        <f t="shared" si="0"/>
        <v>0</v>
      </c>
      <c r="BB94" s="63">
        <f t="shared" si="0"/>
        <v>0</v>
      </c>
      <c r="BC94" s="63">
        <f t="shared" si="0"/>
        <v>0</v>
      </c>
      <c r="BD94" s="65">
        <f t="shared" si="0"/>
        <v>0</v>
      </c>
      <c r="BS94" s="66" t="s">
        <v>76</v>
      </c>
      <c r="BT94" s="66" t="s">
        <v>77</v>
      </c>
      <c r="BU94" s="67" t="s">
        <v>78</v>
      </c>
      <c r="BV94" s="66" t="s">
        <v>79</v>
      </c>
      <c r="BW94" s="66" t="s">
        <v>4</v>
      </c>
      <c r="BX94" s="66" t="s">
        <v>80</v>
      </c>
      <c r="CL94" s="66" t="s">
        <v>1</v>
      </c>
    </row>
    <row r="95" spans="2:91" s="6" customFormat="1" ht="24.75" customHeight="1">
      <c r="B95" s="68"/>
      <c r="C95" s="69"/>
      <c r="D95" s="289" t="s">
        <v>81</v>
      </c>
      <c r="E95" s="289"/>
      <c r="F95" s="289"/>
      <c r="G95" s="289"/>
      <c r="H95" s="289"/>
      <c r="I95" s="70"/>
      <c r="J95" s="289" t="s">
        <v>82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6">
        <f>ROUND(AG96,2)</f>
        <v>0</v>
      </c>
      <c r="AH95" s="287"/>
      <c r="AI95" s="287"/>
      <c r="AJ95" s="287"/>
      <c r="AK95" s="287"/>
      <c r="AL95" s="287"/>
      <c r="AM95" s="287"/>
      <c r="AN95" s="288">
        <f>SUM(AG95,AT95)</f>
        <v>0</v>
      </c>
      <c r="AO95" s="287"/>
      <c r="AP95" s="287"/>
      <c r="AQ95" s="71" t="s">
        <v>83</v>
      </c>
      <c r="AR95" s="68"/>
      <c r="AS95" s="72">
        <f>ROUND(AS96,2)</f>
        <v>0</v>
      </c>
      <c r="AT95" s="73">
        <f>ROUND(SUM(AV95:AW95),2)</f>
        <v>0</v>
      </c>
      <c r="AU95" s="74">
        <f>ROUND(AU96,5)</f>
        <v>0</v>
      </c>
      <c r="AV95" s="73">
        <f>ROUND(AZ95*L29,2)</f>
        <v>0</v>
      </c>
      <c r="AW95" s="73">
        <f>ROUND(BA95*L30,2)</f>
        <v>0</v>
      </c>
      <c r="AX95" s="73">
        <f>ROUND(BB95*L29,2)</f>
        <v>0</v>
      </c>
      <c r="AY95" s="73">
        <f>ROUND(BC95*L30,2)</f>
        <v>0</v>
      </c>
      <c r="AZ95" s="73">
        <f t="shared" si="0"/>
        <v>0</v>
      </c>
      <c r="BA95" s="73">
        <f t="shared" si="0"/>
        <v>0</v>
      </c>
      <c r="BB95" s="73">
        <f t="shared" si="0"/>
        <v>0</v>
      </c>
      <c r="BC95" s="73">
        <f t="shared" si="0"/>
        <v>0</v>
      </c>
      <c r="BD95" s="75">
        <f t="shared" si="0"/>
        <v>0</v>
      </c>
      <c r="BS95" s="76" t="s">
        <v>76</v>
      </c>
      <c r="BT95" s="76" t="s">
        <v>84</v>
      </c>
      <c r="BU95" s="76" t="s">
        <v>78</v>
      </c>
      <c r="BV95" s="76" t="s">
        <v>79</v>
      </c>
      <c r="BW95" s="76" t="s">
        <v>85</v>
      </c>
      <c r="BX95" s="76" t="s">
        <v>4</v>
      </c>
      <c r="CL95" s="76" t="s">
        <v>1</v>
      </c>
      <c r="CM95" s="76" t="s">
        <v>86</v>
      </c>
    </row>
    <row r="96" spans="2:91" s="3" customFormat="1" ht="16.5" customHeight="1">
      <c r="B96" s="43"/>
      <c r="C96" s="77"/>
      <c r="D96" s="77"/>
      <c r="E96" s="284" t="s">
        <v>87</v>
      </c>
      <c r="F96" s="284"/>
      <c r="G96" s="284"/>
      <c r="H96" s="284"/>
      <c r="I96" s="284"/>
      <c r="J96" s="77"/>
      <c r="K96" s="284" t="s">
        <v>88</v>
      </c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5">
        <f>ROUND(SUM(AG97:AG98),2)</f>
        <v>0</v>
      </c>
      <c r="AH96" s="278"/>
      <c r="AI96" s="278"/>
      <c r="AJ96" s="278"/>
      <c r="AK96" s="278"/>
      <c r="AL96" s="278"/>
      <c r="AM96" s="278"/>
      <c r="AN96" s="277">
        <f>SUM(AG96,AT96)</f>
        <v>0</v>
      </c>
      <c r="AO96" s="278"/>
      <c r="AP96" s="278"/>
      <c r="AQ96" s="78" t="s">
        <v>89</v>
      </c>
      <c r="AR96" s="43"/>
      <c r="AS96" s="79">
        <f>ROUND(SUM(AS97:AS98),2)</f>
        <v>0</v>
      </c>
      <c r="AT96" s="80">
        <f>ROUND(SUM(AV96:AW96),2)</f>
        <v>0</v>
      </c>
      <c r="AU96" s="81">
        <f>ROUND(SUM(AU97:AU98),5)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ROUND(SUM(AZ97:AZ98),2)</f>
        <v>0</v>
      </c>
      <c r="BA96" s="80">
        <f>ROUND(SUM(BA97:BA98),2)</f>
        <v>0</v>
      </c>
      <c r="BB96" s="80">
        <f>ROUND(SUM(BB97:BB98),2)</f>
        <v>0</v>
      </c>
      <c r="BC96" s="80">
        <f>ROUND(SUM(BC97:BC98),2)</f>
        <v>0</v>
      </c>
      <c r="BD96" s="82">
        <f>ROUND(SUM(BD97:BD98),2)</f>
        <v>0</v>
      </c>
      <c r="BS96" s="20" t="s">
        <v>76</v>
      </c>
      <c r="BT96" s="20" t="s">
        <v>86</v>
      </c>
      <c r="BU96" s="20" t="s">
        <v>78</v>
      </c>
      <c r="BV96" s="20" t="s">
        <v>79</v>
      </c>
      <c r="BW96" s="20" t="s">
        <v>90</v>
      </c>
      <c r="BX96" s="20" t="s">
        <v>85</v>
      </c>
      <c r="CL96" s="20" t="s">
        <v>1</v>
      </c>
    </row>
    <row r="97" spans="1:90" s="3" customFormat="1" ht="16.5" customHeight="1">
      <c r="A97" s="83" t="s">
        <v>91</v>
      </c>
      <c r="B97" s="43"/>
      <c r="C97" s="77"/>
      <c r="D97" s="77"/>
      <c r="E97" s="77"/>
      <c r="F97" s="284" t="s">
        <v>92</v>
      </c>
      <c r="G97" s="284"/>
      <c r="H97" s="284"/>
      <c r="I97" s="284"/>
      <c r="J97" s="284"/>
      <c r="K97" s="77"/>
      <c r="L97" s="284" t="s">
        <v>93</v>
      </c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77">
        <f>'D.1.4o2 - Voda pro pití z...'!J34</f>
        <v>0</v>
      </c>
      <c r="AH97" s="278"/>
      <c r="AI97" s="278"/>
      <c r="AJ97" s="278"/>
      <c r="AK97" s="278"/>
      <c r="AL97" s="278"/>
      <c r="AM97" s="278"/>
      <c r="AN97" s="277">
        <f>SUM(AG97,AT97)</f>
        <v>0</v>
      </c>
      <c r="AO97" s="278"/>
      <c r="AP97" s="278"/>
      <c r="AQ97" s="78" t="s">
        <v>89</v>
      </c>
      <c r="AR97" s="43"/>
      <c r="AS97" s="79">
        <v>0</v>
      </c>
      <c r="AT97" s="80">
        <f>ROUND(SUM(AV97:AW97),2)</f>
        <v>0</v>
      </c>
      <c r="AU97" s="81">
        <f>'D.1.4o2 - Voda pro pití z...'!P132</f>
        <v>0</v>
      </c>
      <c r="AV97" s="80">
        <f>'D.1.4o2 - Voda pro pití z...'!J37</f>
        <v>0</v>
      </c>
      <c r="AW97" s="80">
        <f>'D.1.4o2 - Voda pro pití z...'!J38</f>
        <v>0</v>
      </c>
      <c r="AX97" s="80">
        <f>'D.1.4o2 - Voda pro pití z...'!J39</f>
        <v>0</v>
      </c>
      <c r="AY97" s="80">
        <f>'D.1.4o2 - Voda pro pití z...'!J40</f>
        <v>0</v>
      </c>
      <c r="AZ97" s="80">
        <f>'D.1.4o2 - Voda pro pití z...'!F37</f>
        <v>0</v>
      </c>
      <c r="BA97" s="80">
        <f>'D.1.4o2 - Voda pro pití z...'!F38</f>
        <v>0</v>
      </c>
      <c r="BB97" s="80">
        <f>'D.1.4o2 - Voda pro pití z...'!F39</f>
        <v>0</v>
      </c>
      <c r="BC97" s="80">
        <f>'D.1.4o2 - Voda pro pití z...'!F40</f>
        <v>0</v>
      </c>
      <c r="BD97" s="82">
        <f>'D.1.4o2 - Voda pro pití z...'!F41</f>
        <v>0</v>
      </c>
      <c r="BT97" s="20" t="s">
        <v>94</v>
      </c>
      <c r="BV97" s="20" t="s">
        <v>79</v>
      </c>
      <c r="BW97" s="20" t="s">
        <v>95</v>
      </c>
      <c r="BX97" s="20" t="s">
        <v>90</v>
      </c>
      <c r="CL97" s="20" t="s">
        <v>1</v>
      </c>
    </row>
    <row r="98" spans="1:90" s="3" customFormat="1" ht="16.5" customHeight="1">
      <c r="A98" s="83" t="s">
        <v>91</v>
      </c>
      <c r="B98" s="43"/>
      <c r="C98" s="77"/>
      <c r="D98" s="77"/>
      <c r="E98" s="77"/>
      <c r="F98" s="284" t="s">
        <v>96</v>
      </c>
      <c r="G98" s="284"/>
      <c r="H98" s="284"/>
      <c r="I98" s="284"/>
      <c r="J98" s="284"/>
      <c r="K98" s="77"/>
      <c r="L98" s="284" t="s">
        <v>97</v>
      </c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77">
        <f>'D.1.4o3 - Rozvody změkčen...'!J34</f>
        <v>0</v>
      </c>
      <c r="AH98" s="278"/>
      <c r="AI98" s="278"/>
      <c r="AJ98" s="278"/>
      <c r="AK98" s="278"/>
      <c r="AL98" s="278"/>
      <c r="AM98" s="278"/>
      <c r="AN98" s="277">
        <f>SUM(AG98,AT98)</f>
        <v>0</v>
      </c>
      <c r="AO98" s="278"/>
      <c r="AP98" s="278"/>
      <c r="AQ98" s="78" t="s">
        <v>89</v>
      </c>
      <c r="AR98" s="43"/>
      <c r="AS98" s="84">
        <v>0</v>
      </c>
      <c r="AT98" s="85">
        <f>ROUND(SUM(AV98:AW98),2)</f>
        <v>0</v>
      </c>
      <c r="AU98" s="86">
        <f>'D.1.4o3 - Rozvody změkčen...'!P126</f>
        <v>0</v>
      </c>
      <c r="AV98" s="85">
        <f>'D.1.4o3 - Rozvody změkčen...'!J37</f>
        <v>0</v>
      </c>
      <c r="AW98" s="85">
        <f>'D.1.4o3 - Rozvody změkčen...'!J38</f>
        <v>0</v>
      </c>
      <c r="AX98" s="85">
        <f>'D.1.4o3 - Rozvody změkčen...'!J39</f>
        <v>0</v>
      </c>
      <c r="AY98" s="85">
        <f>'D.1.4o3 - Rozvody změkčen...'!J40</f>
        <v>0</v>
      </c>
      <c r="AZ98" s="85">
        <f>'D.1.4o3 - Rozvody změkčen...'!F37</f>
        <v>0</v>
      </c>
      <c r="BA98" s="85">
        <f>'D.1.4o3 - Rozvody změkčen...'!F38</f>
        <v>0</v>
      </c>
      <c r="BB98" s="85">
        <f>'D.1.4o3 - Rozvody změkčen...'!F39</f>
        <v>0</v>
      </c>
      <c r="BC98" s="85">
        <f>'D.1.4o3 - Rozvody změkčen...'!F40</f>
        <v>0</v>
      </c>
      <c r="BD98" s="87">
        <f>'D.1.4o3 - Rozvody změkčen...'!F41</f>
        <v>0</v>
      </c>
      <c r="BT98" s="20" t="s">
        <v>94</v>
      </c>
      <c r="BV98" s="20" t="s">
        <v>79</v>
      </c>
      <c r="BW98" s="20" t="s">
        <v>98</v>
      </c>
      <c r="BX98" s="20" t="s">
        <v>90</v>
      </c>
      <c r="CL98" s="20" t="s">
        <v>1</v>
      </c>
    </row>
    <row r="99" spans="1:90" s="1" customFormat="1" ht="30" customHeight="1">
      <c r="B99" s="27"/>
      <c r="AR99" s="27"/>
    </row>
    <row r="100" spans="1:90" s="1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27"/>
    </row>
  </sheetData>
  <mergeCells count="54">
    <mergeCell ref="AS89:AT91"/>
    <mergeCell ref="AM89:AP89"/>
    <mergeCell ref="AM90:AP90"/>
    <mergeCell ref="C92:G92"/>
    <mergeCell ref="AG92:AM92"/>
    <mergeCell ref="AN92:AP92"/>
    <mergeCell ref="I92:AF92"/>
    <mergeCell ref="F98:J98"/>
    <mergeCell ref="L98:AF98"/>
    <mergeCell ref="L97:AF97"/>
    <mergeCell ref="AN97:AP97"/>
    <mergeCell ref="F97:J97"/>
    <mergeCell ref="AG97:AM97"/>
    <mergeCell ref="E96:I96"/>
    <mergeCell ref="K96:AF96"/>
    <mergeCell ref="AG96:AM96"/>
    <mergeCell ref="AG95:AM95"/>
    <mergeCell ref="AN95:AP95"/>
    <mergeCell ref="J95:AF95"/>
    <mergeCell ref="D95:H95"/>
    <mergeCell ref="AK30:AO30"/>
    <mergeCell ref="W30:AE30"/>
    <mergeCell ref="L30:P30"/>
    <mergeCell ref="AK31:AO31"/>
    <mergeCell ref="AG98:AM98"/>
    <mergeCell ref="AN98:AP98"/>
    <mergeCell ref="L85:AJ85"/>
    <mergeCell ref="AM87:AN87"/>
    <mergeCell ref="AG94:AM94"/>
    <mergeCell ref="AN94:AP94"/>
    <mergeCell ref="AN96:AP96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W33:AE33"/>
    <mergeCell ref="AK33:AO33"/>
    <mergeCell ref="AK35:AO35"/>
    <mergeCell ref="X35:AB35"/>
    <mergeCell ref="L31:P31"/>
    <mergeCell ref="W31:AE31"/>
    <mergeCell ref="L32:P32"/>
    <mergeCell ref="W32:AE32"/>
    <mergeCell ref="AK32:AO32"/>
    <mergeCell ref="BE5:BE34"/>
    <mergeCell ref="K5:AJ5"/>
    <mergeCell ref="K6:AJ6"/>
    <mergeCell ref="E14:AJ14"/>
    <mergeCell ref="E23:AN23"/>
  </mergeCells>
  <hyperlinks>
    <hyperlink ref="A97" location="'D.1.4o2 - Voda pro pití z...'!C2" display="/" xr:uid="{00000000-0004-0000-0000-000000000000}"/>
    <hyperlink ref="A98" location="'D.1.4o3 - Rozvody změkče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C287"/>
  <sheetViews>
    <sheetView showGridLines="0" workbookViewId="0">
      <selection activeCell="X28" sqref="X28"/>
    </sheetView>
  </sheetViews>
  <sheetFormatPr defaultRowHeight="12"/>
  <cols>
    <col min="1" max="1" width="8.33203125" customWidth="1"/>
    <col min="2" max="2" width="1.1640625" customWidth="1"/>
    <col min="3" max="3" width="7.33203125" customWidth="1"/>
    <col min="4" max="4" width="4.33203125" customWidth="1"/>
    <col min="5" max="5" width="17.1640625" style="163" customWidth="1"/>
    <col min="6" max="6" width="50.83203125" customWidth="1"/>
    <col min="7" max="7" width="17.1640625" style="154" bestFit="1" customWidth="1"/>
    <col min="8" max="8" width="14" style="154" customWidth="1"/>
    <col min="9" max="9" width="15.83203125" customWidth="1"/>
    <col min="10" max="10" width="22.33203125" style="154" customWidth="1"/>
    <col min="11" max="11" width="22.33203125" hidden="1" customWidth="1"/>
    <col min="12" max="12" width="34.8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34" max="55" width="9.33203125" hidden="1"/>
  </cols>
  <sheetData>
    <row r="2" spans="2:36" ht="36.950000000000003" customHeight="1">
      <c r="L2" s="258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AJ2" s="12" t="s">
        <v>95</v>
      </c>
    </row>
    <row r="3" spans="2:36" ht="6.95" customHeight="1">
      <c r="B3" s="13"/>
      <c r="C3" s="14"/>
      <c r="D3" s="14"/>
      <c r="E3" s="164"/>
      <c r="F3" s="14"/>
      <c r="G3" s="155"/>
      <c r="H3" s="155"/>
      <c r="I3" s="14"/>
      <c r="J3" s="155"/>
      <c r="K3" s="14"/>
      <c r="L3" s="15"/>
      <c r="AJ3" s="12" t="s">
        <v>86</v>
      </c>
    </row>
    <row r="4" spans="2:36" ht="24.95" customHeight="1">
      <c r="B4" s="15"/>
      <c r="D4" s="16" t="s">
        <v>99</v>
      </c>
      <c r="L4" s="15"/>
      <c r="M4" s="88" t="s">
        <v>10</v>
      </c>
      <c r="AJ4" s="12" t="s">
        <v>3</v>
      </c>
    </row>
    <row r="5" spans="2:36" ht="6.95" customHeight="1">
      <c r="B5" s="15"/>
      <c r="L5" s="15"/>
    </row>
    <row r="6" spans="2:36" ht="12" customHeight="1">
      <c r="B6" s="15"/>
      <c r="D6" s="22" t="s">
        <v>16</v>
      </c>
      <c r="L6" s="15"/>
    </row>
    <row r="7" spans="2:36" ht="16.5" customHeight="1">
      <c r="B7" s="15"/>
      <c r="E7" s="301" t="str">
        <f>'Rekapitulace stavby'!K6</f>
        <v>KAMPUS ALBERTOV - BIOCENTRUM</v>
      </c>
      <c r="F7" s="302"/>
      <c r="G7" s="302"/>
      <c r="H7" s="302"/>
      <c r="L7" s="15"/>
    </row>
    <row r="8" spans="2:36" ht="12.75">
      <c r="B8" s="15"/>
      <c r="D8" s="22" t="s">
        <v>100</v>
      </c>
      <c r="L8" s="15"/>
    </row>
    <row r="9" spans="2:36" ht="16.5" customHeight="1">
      <c r="B9" s="15"/>
      <c r="E9" s="301" t="s">
        <v>101</v>
      </c>
      <c r="F9" s="305"/>
      <c r="G9" s="305"/>
      <c r="H9" s="305"/>
      <c r="L9" s="15"/>
    </row>
    <row r="10" spans="2:36" ht="12" customHeight="1">
      <c r="B10" s="15"/>
      <c r="D10" s="22" t="s">
        <v>102</v>
      </c>
      <c r="L10" s="15"/>
    </row>
    <row r="11" spans="2:36" s="1" customFormat="1" ht="16.5" customHeight="1">
      <c r="B11" s="27"/>
      <c r="E11" s="293" t="s">
        <v>103</v>
      </c>
      <c r="F11" s="303"/>
      <c r="G11" s="303"/>
      <c r="H11" s="303"/>
      <c r="J11" s="153"/>
      <c r="L11" s="27"/>
    </row>
    <row r="12" spans="2:36" s="1" customFormat="1" ht="12" customHeight="1">
      <c r="B12" s="27"/>
      <c r="D12" s="22" t="s">
        <v>104</v>
      </c>
      <c r="E12" s="165"/>
      <c r="G12" s="153"/>
      <c r="H12" s="153"/>
      <c r="J12" s="153"/>
      <c r="L12" s="27"/>
    </row>
    <row r="13" spans="2:36" s="1" customFormat="1" ht="16.5" customHeight="1">
      <c r="B13" s="27"/>
      <c r="E13" s="279" t="s">
        <v>105</v>
      </c>
      <c r="F13" s="303"/>
      <c r="G13" s="303"/>
      <c r="H13" s="303"/>
      <c r="J13" s="153"/>
      <c r="L13" s="27"/>
    </row>
    <row r="14" spans="2:36" s="1" customFormat="1">
      <c r="B14" s="27"/>
      <c r="E14" s="165"/>
      <c r="G14" s="153"/>
      <c r="H14" s="153"/>
      <c r="J14" s="153"/>
      <c r="L14" s="27"/>
    </row>
    <row r="15" spans="2:36" s="1" customFormat="1" ht="12" customHeight="1">
      <c r="B15" s="27"/>
      <c r="D15" s="22" t="s">
        <v>18</v>
      </c>
      <c r="E15" s="165"/>
      <c r="F15" s="20" t="s">
        <v>1</v>
      </c>
      <c r="G15" s="153"/>
      <c r="H15" s="153"/>
      <c r="I15" s="22"/>
      <c r="J15" s="78" t="s">
        <v>1</v>
      </c>
      <c r="L15" s="27"/>
    </row>
    <row r="16" spans="2:36" s="1" customFormat="1" ht="12" customHeight="1">
      <c r="B16" s="27"/>
      <c r="D16" s="22" t="s">
        <v>20</v>
      </c>
      <c r="E16" s="165"/>
      <c r="F16" s="20" t="s">
        <v>34</v>
      </c>
      <c r="G16" s="153"/>
      <c r="H16" s="153"/>
      <c r="I16" s="22"/>
      <c r="J16" s="176" t="str">
        <f>'Rekapitulace stavby'!AN8</f>
        <v>5. 12. 2022</v>
      </c>
      <c r="L16" s="27"/>
    </row>
    <row r="17" spans="2:12" s="1" customFormat="1" ht="10.9" customHeight="1">
      <c r="B17" s="27"/>
      <c r="E17" s="165"/>
      <c r="G17" s="153"/>
      <c r="H17" s="153"/>
      <c r="J17" s="153"/>
      <c r="L17" s="27"/>
    </row>
    <row r="18" spans="2:12" s="1" customFormat="1" ht="12" customHeight="1">
      <c r="B18" s="27"/>
      <c r="D18" s="22" t="s">
        <v>24</v>
      </c>
      <c r="E18" s="165"/>
      <c r="G18" s="153"/>
      <c r="H18" s="153"/>
      <c r="I18" s="22"/>
      <c r="J18" s="78" t="str">
        <f>IF('Rekapitulace stavby'!AN10="","",'Rekapitulace stavby'!AN10)</f>
        <v/>
      </c>
      <c r="L18" s="27"/>
    </row>
    <row r="19" spans="2:12" s="1" customFormat="1" ht="18" customHeight="1">
      <c r="B19" s="27"/>
      <c r="E19" s="165" t="str">
        <f>IF('Rekapitulace stavby'!E11="","",'Rekapitulace stavby'!E11)</f>
        <v>UNIVERZITA KARLOVA, Ovocný trh 560/5, Praha 1</v>
      </c>
      <c r="G19" s="153"/>
      <c r="H19" s="153"/>
      <c r="I19" s="22"/>
      <c r="J19" s="78" t="str">
        <f>IF('Rekapitulace stavby'!AN11="","",'Rekapitulace stavby'!AN11)</f>
        <v/>
      </c>
      <c r="L19" s="27"/>
    </row>
    <row r="20" spans="2:12" s="1" customFormat="1" ht="6.95" customHeight="1">
      <c r="B20" s="27"/>
      <c r="E20" s="165"/>
      <c r="G20" s="153"/>
      <c r="H20" s="153"/>
      <c r="J20" s="153"/>
      <c r="L20" s="27"/>
    </row>
    <row r="21" spans="2:12" s="1" customFormat="1" ht="12" customHeight="1">
      <c r="B21" s="27"/>
      <c r="D21" s="22" t="s">
        <v>28</v>
      </c>
      <c r="E21" s="165"/>
      <c r="G21" s="153"/>
      <c r="H21" s="153"/>
      <c r="I21" s="22"/>
      <c r="J21" s="177" t="str">
        <f>'Rekapitulace stavby'!AN13</f>
        <v>Vyplň údaj</v>
      </c>
      <c r="L21" s="27"/>
    </row>
    <row r="22" spans="2:12" s="1" customFormat="1" ht="18" customHeight="1">
      <c r="B22" s="27"/>
      <c r="E22" s="304" t="str">
        <f>'Rekapitulace stavby'!E14</f>
        <v>Vyplň údaj</v>
      </c>
      <c r="F22" s="269"/>
      <c r="G22" s="269"/>
      <c r="H22" s="269"/>
      <c r="I22" s="22"/>
      <c r="J22" s="177" t="str">
        <f>'Rekapitulace stavby'!AN14</f>
        <v>Vyplň údaj</v>
      </c>
      <c r="L22" s="27"/>
    </row>
    <row r="23" spans="2:12" s="1" customFormat="1" ht="6.95" customHeight="1">
      <c r="B23" s="27"/>
      <c r="E23" s="165"/>
      <c r="G23" s="153"/>
      <c r="H23" s="153"/>
      <c r="J23" s="153"/>
      <c r="L23" s="27"/>
    </row>
    <row r="24" spans="2:12" s="1" customFormat="1" ht="12" customHeight="1">
      <c r="B24" s="27"/>
      <c r="D24" s="22" t="s">
        <v>30</v>
      </c>
      <c r="E24" s="165"/>
      <c r="G24" s="153"/>
      <c r="H24" s="153"/>
      <c r="I24" s="22"/>
      <c r="J24" s="78" t="str">
        <f>IF('Rekapitulace stavby'!AN16="","",'Rekapitulace stavby'!AN16)</f>
        <v/>
      </c>
      <c r="L24" s="27"/>
    </row>
    <row r="25" spans="2:12" s="1" customFormat="1" ht="18" customHeight="1">
      <c r="B25" s="27"/>
      <c r="E25" s="165" t="str">
        <f>IF('Rekapitulace stavby'!E17="","",'Rekapitulace stavby'!E17)</f>
        <v>ZNAMENÍ ČTYŘ - ARCHITEKTI s.r.o.</v>
      </c>
      <c r="G25" s="153"/>
      <c r="H25" s="153"/>
      <c r="I25" s="22"/>
      <c r="J25" s="78" t="str">
        <f>IF('Rekapitulace stavby'!AN17="","",'Rekapitulace stavby'!AN17)</f>
        <v/>
      </c>
      <c r="L25" s="27"/>
    </row>
    <row r="26" spans="2:12" s="1" customFormat="1" ht="6.95" customHeight="1">
      <c r="B26" s="27"/>
      <c r="E26" s="165"/>
      <c r="G26" s="153"/>
      <c r="H26" s="153"/>
      <c r="J26" s="153"/>
      <c r="L26" s="27"/>
    </row>
    <row r="27" spans="2:12" s="1" customFormat="1" ht="12" customHeight="1">
      <c r="B27" s="27"/>
      <c r="D27" s="22" t="s">
        <v>33</v>
      </c>
      <c r="E27" s="165"/>
      <c r="G27" s="153"/>
      <c r="H27" s="153"/>
      <c r="I27" s="22"/>
      <c r="J27" s="78" t="str">
        <f>IF('Rekapitulace stavby'!AN19="","",'Rekapitulace stavby'!AN19)</f>
        <v/>
      </c>
      <c r="L27" s="27"/>
    </row>
    <row r="28" spans="2:12" s="1" customFormat="1" ht="18" customHeight="1">
      <c r="B28" s="27"/>
      <c r="E28" s="165" t="str">
        <f>IF('Rekapitulace stavby'!E20="","",'Rekapitulace stavby'!E20)</f>
        <v xml:space="preserve"> </v>
      </c>
      <c r="G28" s="153"/>
      <c r="H28" s="153"/>
      <c r="I28" s="22"/>
      <c r="J28" s="78" t="str">
        <f>IF('Rekapitulace stavby'!AN20="","",'Rekapitulace stavby'!AN20)</f>
        <v/>
      </c>
      <c r="L28" s="27"/>
    </row>
    <row r="29" spans="2:12" s="1" customFormat="1" ht="6.95" customHeight="1">
      <c r="B29" s="27"/>
      <c r="E29" s="165"/>
      <c r="G29" s="153"/>
      <c r="H29" s="153"/>
      <c r="J29" s="153"/>
      <c r="L29" s="27"/>
    </row>
    <row r="30" spans="2:12" s="1" customFormat="1" ht="12" customHeight="1">
      <c r="B30" s="27"/>
      <c r="D30" s="22" t="s">
        <v>35</v>
      </c>
      <c r="E30" s="165"/>
      <c r="G30" s="153"/>
      <c r="H30" s="153"/>
      <c r="J30" s="153"/>
      <c r="L30" s="27"/>
    </row>
    <row r="31" spans="2:12" s="7" customFormat="1" ht="16.5" customHeight="1">
      <c r="B31" s="90"/>
      <c r="E31" s="273" t="s">
        <v>1</v>
      </c>
      <c r="F31" s="273"/>
      <c r="G31" s="273"/>
      <c r="H31" s="273"/>
      <c r="J31" s="9"/>
      <c r="L31" s="90"/>
    </row>
    <row r="32" spans="2:12" s="1" customFormat="1" ht="6.95" customHeight="1">
      <c r="B32" s="27"/>
      <c r="E32" s="165"/>
      <c r="G32" s="153"/>
      <c r="H32" s="153"/>
      <c r="J32" s="153"/>
      <c r="L32" s="27"/>
    </row>
    <row r="33" spans="2:12" s="1" customFormat="1" ht="6.95" customHeight="1">
      <c r="B33" s="27"/>
      <c r="D33" s="48"/>
      <c r="E33" s="166"/>
      <c r="F33" s="48"/>
      <c r="G33" s="156"/>
      <c r="H33" s="156"/>
      <c r="I33" s="48"/>
      <c r="J33" s="156"/>
      <c r="K33" s="48"/>
      <c r="L33" s="27"/>
    </row>
    <row r="34" spans="2:12" s="1" customFormat="1" ht="25.35" customHeight="1">
      <c r="B34" s="27"/>
      <c r="D34" s="91" t="s">
        <v>37</v>
      </c>
      <c r="E34" s="165"/>
      <c r="G34" s="153"/>
      <c r="H34" s="153"/>
      <c r="J34" s="178">
        <f>ROUND(J132, 2)</f>
        <v>0</v>
      </c>
      <c r="L34" s="27"/>
    </row>
    <row r="35" spans="2:12" s="1" customFormat="1" ht="6.95" customHeight="1">
      <c r="B35" s="27"/>
      <c r="D35" s="48"/>
      <c r="E35" s="166"/>
      <c r="F35" s="48"/>
      <c r="G35" s="156"/>
      <c r="H35" s="156"/>
      <c r="I35" s="48"/>
      <c r="J35" s="156"/>
      <c r="K35" s="48"/>
      <c r="L35" s="27"/>
    </row>
    <row r="36" spans="2:12" s="1" customFormat="1" ht="14.45" customHeight="1">
      <c r="B36" s="27"/>
      <c r="E36" s="165"/>
      <c r="F36" s="30" t="s">
        <v>39</v>
      </c>
      <c r="G36" s="153"/>
      <c r="H36" s="153"/>
      <c r="I36" s="30"/>
      <c r="J36" s="179" t="s">
        <v>40</v>
      </c>
      <c r="L36" s="27"/>
    </row>
    <row r="37" spans="2:12" s="1" customFormat="1" ht="14.45" customHeight="1">
      <c r="B37" s="27"/>
      <c r="D37" s="89" t="s">
        <v>41</v>
      </c>
      <c r="E37" s="137" t="s">
        <v>42</v>
      </c>
      <c r="F37" s="80">
        <f>ROUND((SUM(AU132:AU269)),  2)</f>
        <v>0</v>
      </c>
      <c r="G37" s="153"/>
      <c r="H37" s="153"/>
      <c r="I37" s="92"/>
      <c r="J37" s="180">
        <f>ROUND(((SUM(AU132:AU269))*I37),  2)</f>
        <v>0</v>
      </c>
      <c r="L37" s="27"/>
    </row>
    <row r="38" spans="2:12" s="1" customFormat="1" ht="14.45" customHeight="1">
      <c r="B38" s="27"/>
      <c r="E38" s="137" t="s">
        <v>43</v>
      </c>
      <c r="F38" s="80">
        <f>ROUND((SUM(AV132:AV269)),  2)</f>
        <v>0</v>
      </c>
      <c r="G38" s="153"/>
      <c r="H38" s="153"/>
      <c r="I38" s="92"/>
      <c r="J38" s="180">
        <f>ROUND(((SUM(AV132:AV269))*I38),  2)</f>
        <v>0</v>
      </c>
      <c r="L38" s="27"/>
    </row>
    <row r="39" spans="2:12" s="1" customFormat="1" ht="14.45" hidden="1" customHeight="1">
      <c r="B39" s="27"/>
      <c r="E39" s="137" t="s">
        <v>44</v>
      </c>
      <c r="F39" s="80">
        <f>ROUND((SUM(AW132:AW269)),  2)</f>
        <v>0</v>
      </c>
      <c r="G39" s="153"/>
      <c r="H39" s="153"/>
      <c r="I39" s="92"/>
      <c r="J39" s="180">
        <f>0</f>
        <v>0</v>
      </c>
      <c r="L39" s="27"/>
    </row>
    <row r="40" spans="2:12" s="1" customFormat="1" ht="14.45" hidden="1" customHeight="1">
      <c r="B40" s="27"/>
      <c r="E40" s="137" t="s">
        <v>45</v>
      </c>
      <c r="F40" s="80">
        <f>ROUND((SUM(AX132:AX269)),  2)</f>
        <v>0</v>
      </c>
      <c r="G40" s="153"/>
      <c r="H40" s="153"/>
      <c r="I40" s="92"/>
      <c r="J40" s="180">
        <f>0</f>
        <v>0</v>
      </c>
      <c r="L40" s="27"/>
    </row>
    <row r="41" spans="2:12" s="1" customFormat="1" ht="14.45" hidden="1" customHeight="1">
      <c r="B41" s="27"/>
      <c r="E41" s="137" t="s">
        <v>46</v>
      </c>
      <c r="F41" s="80">
        <f>ROUND((SUM(AY132:AY269)),  2)</f>
        <v>0</v>
      </c>
      <c r="G41" s="153"/>
      <c r="H41" s="153"/>
      <c r="I41" s="92"/>
      <c r="J41" s="180">
        <f>0</f>
        <v>0</v>
      </c>
      <c r="L41" s="27"/>
    </row>
    <row r="42" spans="2:12" s="1" customFormat="1" ht="6.95" customHeight="1">
      <c r="B42" s="27"/>
      <c r="E42" s="165"/>
      <c r="G42" s="153"/>
      <c r="H42" s="153"/>
      <c r="J42" s="153"/>
      <c r="L42" s="27"/>
    </row>
    <row r="43" spans="2:12" s="1" customFormat="1" ht="25.35" customHeight="1">
      <c r="B43" s="27"/>
      <c r="C43" s="93"/>
      <c r="D43" s="94" t="s">
        <v>47</v>
      </c>
      <c r="E43" s="151"/>
      <c r="F43" s="51"/>
      <c r="G43" s="96" t="s">
        <v>48</v>
      </c>
      <c r="H43" s="96" t="s">
        <v>49</v>
      </c>
      <c r="I43" s="51"/>
      <c r="J43" s="181">
        <f>SUM(J34:J41)</f>
        <v>0</v>
      </c>
      <c r="K43" s="98"/>
      <c r="L43" s="27"/>
    </row>
    <row r="44" spans="2:12" s="1" customFormat="1" ht="14.45" customHeight="1">
      <c r="B44" s="27"/>
      <c r="E44" s="165"/>
      <c r="G44" s="153"/>
      <c r="H44" s="153"/>
      <c r="J44" s="153"/>
      <c r="L44" s="27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50</v>
      </c>
      <c r="E50" s="167"/>
      <c r="F50" s="37"/>
      <c r="G50" s="157" t="s">
        <v>51</v>
      </c>
      <c r="H50" s="174"/>
      <c r="I50" s="37"/>
      <c r="J50" s="174"/>
      <c r="K50" s="37"/>
      <c r="L50" s="27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7"/>
      <c r="D61" s="38" t="s">
        <v>52</v>
      </c>
      <c r="E61" s="168"/>
      <c r="F61" s="99" t="s">
        <v>53</v>
      </c>
      <c r="G61" s="99" t="s">
        <v>52</v>
      </c>
      <c r="H61" s="175"/>
      <c r="I61" s="29"/>
      <c r="J61" s="99" t="s">
        <v>53</v>
      </c>
      <c r="K61" s="29"/>
      <c r="L61" s="27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7"/>
      <c r="D65" s="36" t="s">
        <v>54</v>
      </c>
      <c r="E65" s="167"/>
      <c r="F65" s="37"/>
      <c r="G65" s="157" t="s">
        <v>55</v>
      </c>
      <c r="H65" s="174"/>
      <c r="I65" s="37"/>
      <c r="J65" s="174"/>
      <c r="K65" s="37"/>
      <c r="L65" s="27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7"/>
      <c r="D76" s="38" t="s">
        <v>52</v>
      </c>
      <c r="E76" s="168"/>
      <c r="F76" s="99" t="s">
        <v>53</v>
      </c>
      <c r="G76" s="99" t="s">
        <v>52</v>
      </c>
      <c r="H76" s="175"/>
      <c r="I76" s="29"/>
      <c r="J76" s="99" t="s">
        <v>53</v>
      </c>
      <c r="K76" s="29"/>
      <c r="L76" s="27"/>
    </row>
    <row r="77" spans="2:12" s="1" customFormat="1" ht="14.45" customHeight="1">
      <c r="B77" s="39"/>
      <c r="C77" s="40"/>
      <c r="D77" s="40"/>
      <c r="E77" s="169"/>
      <c r="F77" s="40"/>
      <c r="G77" s="158"/>
      <c r="H77" s="158"/>
      <c r="I77" s="40"/>
      <c r="J77" s="158"/>
      <c r="K77" s="40"/>
      <c r="L77" s="27"/>
    </row>
    <row r="81" spans="2:12" s="1" customFormat="1" ht="6.95" customHeight="1">
      <c r="B81" s="41"/>
      <c r="C81" s="42"/>
      <c r="D81" s="42"/>
      <c r="E81" s="170"/>
      <c r="F81" s="42"/>
      <c r="G81" s="159"/>
      <c r="H81" s="159"/>
      <c r="I81" s="42"/>
      <c r="J81" s="159"/>
      <c r="K81" s="42"/>
      <c r="L81" s="27"/>
    </row>
    <row r="82" spans="2:12" s="1" customFormat="1" ht="24.95" customHeight="1">
      <c r="B82" s="27"/>
      <c r="C82" s="16" t="s">
        <v>106</v>
      </c>
      <c r="E82" s="165"/>
      <c r="G82" s="153"/>
      <c r="H82" s="153"/>
      <c r="J82" s="153"/>
      <c r="L82" s="27"/>
    </row>
    <row r="83" spans="2:12" s="1" customFormat="1" ht="6.95" customHeight="1">
      <c r="B83" s="27"/>
      <c r="E83" s="165"/>
      <c r="G83" s="153"/>
      <c r="H83" s="153"/>
      <c r="J83" s="153"/>
      <c r="L83" s="27"/>
    </row>
    <row r="84" spans="2:12" s="1" customFormat="1" ht="12" customHeight="1">
      <c r="B84" s="27"/>
      <c r="C84" s="22" t="s">
        <v>16</v>
      </c>
      <c r="E84" s="165"/>
      <c r="G84" s="153"/>
      <c r="H84" s="153"/>
      <c r="J84" s="153"/>
      <c r="L84" s="27"/>
    </row>
    <row r="85" spans="2:12" s="1" customFormat="1" ht="16.5" customHeight="1">
      <c r="B85" s="27"/>
      <c r="E85" s="301" t="str">
        <f>E7</f>
        <v>KAMPUS ALBERTOV - BIOCENTRUM</v>
      </c>
      <c r="F85" s="302"/>
      <c r="G85" s="302"/>
      <c r="H85" s="302"/>
      <c r="J85" s="153"/>
      <c r="L85" s="27"/>
    </row>
    <row r="86" spans="2:12" ht="12" customHeight="1">
      <c r="B86" s="15"/>
      <c r="C86" s="22" t="s">
        <v>100</v>
      </c>
      <c r="L86" s="15"/>
    </row>
    <row r="87" spans="2:12" ht="16.5" customHeight="1">
      <c r="B87" s="15"/>
      <c r="E87" s="301" t="s">
        <v>101</v>
      </c>
      <c r="F87" s="305"/>
      <c r="G87" s="305"/>
      <c r="H87" s="305"/>
      <c r="L87" s="15"/>
    </row>
    <row r="88" spans="2:12" ht="12" customHeight="1">
      <c r="B88" s="15"/>
      <c r="C88" s="22" t="s">
        <v>102</v>
      </c>
      <c r="L88" s="15"/>
    </row>
    <row r="89" spans="2:12" s="1" customFormat="1" ht="16.5" customHeight="1">
      <c r="B89" s="27"/>
      <c r="E89" s="293" t="s">
        <v>103</v>
      </c>
      <c r="F89" s="303"/>
      <c r="G89" s="303"/>
      <c r="H89" s="303"/>
      <c r="J89" s="153"/>
      <c r="L89" s="27"/>
    </row>
    <row r="90" spans="2:12" s="1" customFormat="1" ht="12" customHeight="1">
      <c r="B90" s="27"/>
      <c r="C90" s="22" t="s">
        <v>104</v>
      </c>
      <c r="E90" s="165"/>
      <c r="G90" s="153"/>
      <c r="H90" s="153"/>
      <c r="J90" s="153"/>
      <c r="L90" s="27"/>
    </row>
    <row r="91" spans="2:12" s="1" customFormat="1" ht="16.5" customHeight="1">
      <c r="B91" s="27"/>
      <c r="E91" s="279" t="str">
        <f>E13</f>
        <v>D.1.4o2 - Voda pro pití zvířat</v>
      </c>
      <c r="F91" s="303"/>
      <c r="G91" s="303"/>
      <c r="H91" s="303"/>
      <c r="J91" s="153"/>
      <c r="L91" s="27"/>
    </row>
    <row r="92" spans="2:12" s="1" customFormat="1" ht="6.95" customHeight="1">
      <c r="B92" s="27"/>
      <c r="E92" s="165"/>
      <c r="G92" s="153"/>
      <c r="H92" s="153"/>
      <c r="J92" s="153"/>
      <c r="L92" s="27"/>
    </row>
    <row r="93" spans="2:12" s="1" customFormat="1" ht="12" customHeight="1">
      <c r="B93" s="27"/>
      <c r="C93" s="22" t="s">
        <v>20</v>
      </c>
      <c r="E93" s="165"/>
      <c r="F93" s="20" t="str">
        <f>F16</f>
        <v xml:space="preserve"> </v>
      </c>
      <c r="G93" s="153"/>
      <c r="H93" s="153"/>
      <c r="I93" s="22"/>
      <c r="J93" s="176" t="str">
        <f>IF(J16="","",J16)</f>
        <v>5. 12. 2022</v>
      </c>
      <c r="L93" s="27"/>
    </row>
    <row r="94" spans="2:12" s="1" customFormat="1" ht="6.95" customHeight="1">
      <c r="B94" s="27"/>
      <c r="E94" s="165"/>
      <c r="G94" s="153"/>
      <c r="H94" s="153"/>
      <c r="J94" s="153"/>
      <c r="L94" s="27"/>
    </row>
    <row r="95" spans="2:12" s="1" customFormat="1" ht="25.7" customHeight="1">
      <c r="B95" s="27"/>
      <c r="C95" s="22" t="s">
        <v>24</v>
      </c>
      <c r="E95" s="165"/>
      <c r="F95" s="20" t="str">
        <f>E19</f>
        <v>UNIVERZITA KARLOVA, Ovocný trh 560/5, Praha 1</v>
      </c>
      <c r="G95" s="153"/>
      <c r="H95" s="153"/>
      <c r="I95" s="22"/>
      <c r="J95" s="182" t="str">
        <f>E25</f>
        <v>ZNAMENÍ ČTYŘ - ARCHITEKTI s.r.o.</v>
      </c>
      <c r="L95" s="27"/>
    </row>
    <row r="96" spans="2:12" s="1" customFormat="1" ht="15.2" customHeight="1">
      <c r="B96" s="27"/>
      <c r="C96" s="22" t="s">
        <v>28</v>
      </c>
      <c r="E96" s="165"/>
      <c r="F96" s="20" t="str">
        <f>IF(E22="","",E22)</f>
        <v>Vyplň údaj</v>
      </c>
      <c r="G96" s="153"/>
      <c r="H96" s="153"/>
      <c r="I96" s="22"/>
      <c r="J96" s="182" t="str">
        <f>E28</f>
        <v xml:space="preserve"> </v>
      </c>
      <c r="L96" s="27"/>
    </row>
    <row r="97" spans="2:37" s="1" customFormat="1" ht="10.35" customHeight="1">
      <c r="B97" s="27"/>
      <c r="E97" s="165"/>
      <c r="G97" s="153"/>
      <c r="H97" s="153"/>
      <c r="J97" s="153"/>
      <c r="L97" s="27"/>
    </row>
    <row r="98" spans="2:37" s="1" customFormat="1" ht="29.25" customHeight="1">
      <c r="B98" s="27"/>
      <c r="C98" s="101" t="s">
        <v>107</v>
      </c>
      <c r="D98" s="93"/>
      <c r="E98" s="52"/>
      <c r="F98" s="93"/>
      <c r="G98" s="160"/>
      <c r="H98" s="160"/>
      <c r="I98" s="93"/>
      <c r="J98" s="52" t="s">
        <v>108</v>
      </c>
      <c r="K98" s="93"/>
      <c r="L98" s="27"/>
    </row>
    <row r="99" spans="2:37" s="1" customFormat="1" ht="10.35" customHeight="1">
      <c r="B99" s="27"/>
      <c r="E99" s="165"/>
      <c r="G99" s="153"/>
      <c r="H99" s="153"/>
      <c r="J99" s="153"/>
      <c r="L99" s="27"/>
    </row>
    <row r="100" spans="2:37" s="1" customFormat="1" ht="22.9" customHeight="1">
      <c r="B100" s="27"/>
      <c r="C100" s="103" t="s">
        <v>109</v>
      </c>
      <c r="E100" s="165"/>
      <c r="G100" s="153"/>
      <c r="H100" s="153"/>
      <c r="J100" s="178">
        <f>J132</f>
        <v>0</v>
      </c>
      <c r="L100" s="27"/>
      <c r="AK100" s="12" t="s">
        <v>110</v>
      </c>
    </row>
    <row r="101" spans="2:37" s="8" customFormat="1" ht="24.95" customHeight="1">
      <c r="B101" s="104"/>
      <c r="D101" s="105" t="s">
        <v>111</v>
      </c>
      <c r="E101" s="171"/>
      <c r="F101" s="106"/>
      <c r="G101" s="161"/>
      <c r="H101" s="161"/>
      <c r="I101" s="106"/>
      <c r="J101" s="183">
        <f>J133</f>
        <v>0</v>
      </c>
      <c r="L101" s="104"/>
    </row>
    <row r="102" spans="2:37" s="8" customFormat="1" ht="24.95" customHeight="1">
      <c r="B102" s="104"/>
      <c r="D102" s="105" t="s">
        <v>112</v>
      </c>
      <c r="E102" s="171"/>
      <c r="F102" s="106"/>
      <c r="G102" s="161"/>
      <c r="H102" s="161"/>
      <c r="I102" s="106"/>
      <c r="J102" s="183">
        <f>J170</f>
        <v>0</v>
      </c>
      <c r="L102" s="104"/>
    </row>
    <row r="103" spans="2:37" s="8" customFormat="1" ht="24.95" customHeight="1">
      <c r="B103" s="104"/>
      <c r="D103" s="105" t="s">
        <v>113</v>
      </c>
      <c r="E103" s="171"/>
      <c r="F103" s="106"/>
      <c r="G103" s="161"/>
      <c r="H103" s="161"/>
      <c r="I103" s="106"/>
      <c r="J103" s="183">
        <f>J205</f>
        <v>0</v>
      </c>
      <c r="L103" s="104"/>
    </row>
    <row r="104" spans="2:37" s="8" customFormat="1" ht="24.95" customHeight="1">
      <c r="B104" s="104"/>
      <c r="D104" s="105" t="s">
        <v>114</v>
      </c>
      <c r="E104" s="171"/>
      <c r="F104" s="106"/>
      <c r="G104" s="161"/>
      <c r="H104" s="161"/>
      <c r="I104" s="106"/>
      <c r="J104" s="183">
        <f>J221</f>
        <v>0</v>
      </c>
      <c r="L104" s="104"/>
    </row>
    <row r="105" spans="2:37" s="8" customFormat="1" ht="24.95" customHeight="1">
      <c r="B105" s="104"/>
      <c r="D105" s="105" t="s">
        <v>115</v>
      </c>
      <c r="E105" s="171"/>
      <c r="F105" s="106"/>
      <c r="G105" s="161"/>
      <c r="H105" s="161"/>
      <c r="I105" s="106"/>
      <c r="J105" s="183">
        <f>J229</f>
        <v>0</v>
      </c>
      <c r="L105" s="104"/>
    </row>
    <row r="106" spans="2:37" s="8" customFormat="1" ht="24.95" customHeight="1">
      <c r="B106" s="104"/>
      <c r="D106" s="105" t="s">
        <v>116</v>
      </c>
      <c r="E106" s="171"/>
      <c r="F106" s="106"/>
      <c r="G106" s="161"/>
      <c r="H106" s="161"/>
      <c r="I106" s="106"/>
      <c r="J106" s="183">
        <f>J237</f>
        <v>0</v>
      </c>
      <c r="L106" s="104"/>
    </row>
    <row r="107" spans="2:37" s="8" customFormat="1" ht="24.95" customHeight="1">
      <c r="B107" s="104"/>
      <c r="D107" s="105" t="s">
        <v>117</v>
      </c>
      <c r="E107" s="171"/>
      <c r="F107" s="106"/>
      <c r="G107" s="161"/>
      <c r="H107" s="161"/>
      <c r="I107" s="106"/>
      <c r="J107" s="183">
        <f>J255</f>
        <v>0</v>
      </c>
      <c r="L107" s="104"/>
    </row>
    <row r="108" spans="2:37" s="8" customFormat="1" ht="24.95" customHeight="1">
      <c r="B108" s="104"/>
      <c r="D108" s="105" t="s">
        <v>118</v>
      </c>
      <c r="E108" s="171"/>
      <c r="F108" s="106"/>
      <c r="G108" s="161"/>
      <c r="H108" s="161"/>
      <c r="I108" s="106"/>
      <c r="J108" s="183">
        <f>J262</f>
        <v>0</v>
      </c>
      <c r="L108" s="104"/>
    </row>
    <row r="109" spans="2:37" s="1" customFormat="1" ht="21.75" customHeight="1">
      <c r="B109" s="27"/>
      <c r="E109" s="165"/>
      <c r="G109" s="153"/>
      <c r="H109" s="153"/>
      <c r="J109" s="153"/>
      <c r="L109" s="27"/>
    </row>
    <row r="110" spans="2:37" s="1" customFormat="1" ht="6.95" customHeight="1">
      <c r="B110" s="39"/>
      <c r="C110" s="40"/>
      <c r="D110" s="40"/>
      <c r="E110" s="169"/>
      <c r="F110" s="40"/>
      <c r="G110" s="158"/>
      <c r="H110" s="158"/>
      <c r="I110" s="40"/>
      <c r="J110" s="158"/>
      <c r="K110" s="40"/>
      <c r="L110" s="27"/>
    </row>
    <row r="114" spans="2:12" s="1" customFormat="1" ht="6.95" customHeight="1">
      <c r="B114" s="41"/>
      <c r="C114" s="42"/>
      <c r="D114" s="42"/>
      <c r="E114" s="170"/>
      <c r="F114" s="42"/>
      <c r="G114" s="159"/>
      <c r="H114" s="159"/>
      <c r="I114" s="42"/>
      <c r="J114" s="159"/>
      <c r="K114" s="42"/>
      <c r="L114" s="27"/>
    </row>
    <row r="115" spans="2:12" s="1" customFormat="1" ht="24.95" customHeight="1">
      <c r="B115" s="27"/>
      <c r="C115" s="16" t="s">
        <v>119</v>
      </c>
      <c r="E115" s="165"/>
      <c r="G115" s="153"/>
      <c r="H115" s="153"/>
      <c r="J115" s="153"/>
      <c r="L115" s="27"/>
    </row>
    <row r="116" spans="2:12" s="1" customFormat="1" ht="6.95" customHeight="1">
      <c r="B116" s="27"/>
      <c r="E116" s="165"/>
      <c r="G116" s="153"/>
      <c r="H116" s="153"/>
      <c r="J116" s="153"/>
      <c r="L116" s="27"/>
    </row>
    <row r="117" spans="2:12" s="1" customFormat="1" ht="12" customHeight="1">
      <c r="B117" s="27"/>
      <c r="C117" s="22" t="s">
        <v>16</v>
      </c>
      <c r="E117" s="165"/>
      <c r="G117" s="153"/>
      <c r="H117" s="153"/>
      <c r="J117" s="153"/>
      <c r="L117" s="27"/>
    </row>
    <row r="118" spans="2:12" s="1" customFormat="1" ht="16.5" customHeight="1">
      <c r="B118" s="27"/>
      <c r="E118" s="301" t="str">
        <f>E7</f>
        <v>KAMPUS ALBERTOV - BIOCENTRUM</v>
      </c>
      <c r="F118" s="302"/>
      <c r="G118" s="302"/>
      <c r="H118" s="302"/>
      <c r="J118" s="153"/>
      <c r="L118" s="27"/>
    </row>
    <row r="119" spans="2:12" ht="12" customHeight="1">
      <c r="B119" s="15"/>
      <c r="C119" s="22" t="s">
        <v>100</v>
      </c>
      <c r="L119" s="15"/>
    </row>
    <row r="120" spans="2:12" ht="16.5" customHeight="1">
      <c r="B120" s="15"/>
      <c r="E120" s="301" t="s">
        <v>101</v>
      </c>
      <c r="F120" s="305"/>
      <c r="G120" s="305"/>
      <c r="H120" s="305"/>
      <c r="L120" s="15"/>
    </row>
    <row r="121" spans="2:12" ht="12" customHeight="1">
      <c r="B121" s="15"/>
      <c r="C121" s="22" t="s">
        <v>102</v>
      </c>
      <c r="L121" s="15"/>
    </row>
    <row r="122" spans="2:12" s="1" customFormat="1" ht="16.5" customHeight="1">
      <c r="B122" s="27"/>
      <c r="E122" s="293" t="s">
        <v>103</v>
      </c>
      <c r="F122" s="303"/>
      <c r="G122" s="303"/>
      <c r="H122" s="303"/>
      <c r="J122" s="153"/>
      <c r="L122" s="27"/>
    </row>
    <row r="123" spans="2:12" s="1" customFormat="1" ht="12" customHeight="1">
      <c r="B123" s="27"/>
      <c r="C123" s="22" t="s">
        <v>104</v>
      </c>
      <c r="E123" s="165"/>
      <c r="G123" s="153"/>
      <c r="H123" s="153"/>
      <c r="J123" s="153"/>
      <c r="L123" s="27"/>
    </row>
    <row r="124" spans="2:12" s="1" customFormat="1" ht="16.5" customHeight="1">
      <c r="B124" s="27"/>
      <c r="E124" s="279" t="str">
        <f>E13</f>
        <v>D.1.4o2 - Voda pro pití zvířat</v>
      </c>
      <c r="F124" s="303"/>
      <c r="G124" s="303"/>
      <c r="H124" s="303"/>
      <c r="J124" s="153"/>
      <c r="L124" s="27"/>
    </row>
    <row r="125" spans="2:12" s="1" customFormat="1" ht="6.95" customHeight="1">
      <c r="B125" s="27"/>
      <c r="E125" s="165"/>
      <c r="G125" s="153"/>
      <c r="H125" s="153"/>
      <c r="J125" s="153"/>
      <c r="L125" s="27"/>
    </row>
    <row r="126" spans="2:12" s="1" customFormat="1" ht="12" customHeight="1">
      <c r="B126" s="27"/>
      <c r="C126" s="22" t="s">
        <v>20</v>
      </c>
      <c r="E126" s="165"/>
      <c r="F126" s="20" t="str">
        <f>F16</f>
        <v xml:space="preserve"> </v>
      </c>
      <c r="G126" s="153"/>
      <c r="H126" s="153"/>
      <c r="I126" s="22"/>
      <c r="J126" s="176" t="str">
        <f>IF(J16="","",J16)</f>
        <v>5. 12. 2022</v>
      </c>
      <c r="L126" s="27"/>
    </row>
    <row r="127" spans="2:12" s="1" customFormat="1" ht="6.95" customHeight="1">
      <c r="B127" s="27"/>
      <c r="E127" s="165"/>
      <c r="G127" s="153"/>
      <c r="H127" s="153"/>
      <c r="J127" s="153"/>
      <c r="L127" s="27"/>
    </row>
    <row r="128" spans="2:12" s="1" customFormat="1" ht="25.7" customHeight="1">
      <c r="B128" s="27"/>
      <c r="C128" s="22" t="s">
        <v>24</v>
      </c>
      <c r="E128" s="165"/>
      <c r="F128" s="20" t="str">
        <f>E19</f>
        <v>UNIVERZITA KARLOVA, Ovocný trh 560/5, Praha 1</v>
      </c>
      <c r="G128" s="153"/>
      <c r="H128" s="153"/>
      <c r="I128" s="22"/>
      <c r="J128" s="182" t="str">
        <f>E25</f>
        <v>ZNAMENÍ ČTYŘ - ARCHITEKTI s.r.o.</v>
      </c>
      <c r="L128" s="27"/>
    </row>
    <row r="129" spans="2:55" s="1" customFormat="1" ht="15.2" customHeight="1">
      <c r="B129" s="27"/>
      <c r="C129" s="22" t="s">
        <v>28</v>
      </c>
      <c r="E129" s="165"/>
      <c r="F129" s="20" t="str">
        <f>IF(E22="","",E22)</f>
        <v>Vyplň údaj</v>
      </c>
      <c r="G129" s="153"/>
      <c r="H129" s="153"/>
      <c r="I129" s="22"/>
      <c r="J129" s="182" t="str">
        <f>E28</f>
        <v xml:space="preserve"> </v>
      </c>
      <c r="L129" s="27"/>
    </row>
    <row r="130" spans="2:55" s="1" customFormat="1" ht="10.35" customHeight="1">
      <c r="B130" s="27"/>
      <c r="E130" s="165"/>
      <c r="G130" s="153"/>
      <c r="H130" s="153"/>
      <c r="J130" s="153"/>
      <c r="L130" s="27"/>
    </row>
    <row r="131" spans="2:55" s="9" customFormat="1" ht="29.25" customHeight="1">
      <c r="B131" s="108"/>
      <c r="C131" s="109" t="s">
        <v>120</v>
      </c>
      <c r="D131" s="110" t="s">
        <v>62</v>
      </c>
      <c r="E131" s="110" t="s">
        <v>58</v>
      </c>
      <c r="F131" s="110" t="s">
        <v>59</v>
      </c>
      <c r="G131" s="110" t="s">
        <v>121</v>
      </c>
      <c r="H131" s="110" t="s">
        <v>122</v>
      </c>
      <c r="I131" s="110"/>
      <c r="J131" s="111" t="s">
        <v>108</v>
      </c>
      <c r="K131" s="112" t="s">
        <v>123</v>
      </c>
      <c r="L131" s="108"/>
      <c r="M131" s="53" t="s">
        <v>1</v>
      </c>
      <c r="N131" s="54" t="s">
        <v>41</v>
      </c>
      <c r="O131" s="54" t="s">
        <v>124</v>
      </c>
      <c r="P131" s="54" t="s">
        <v>125</v>
      </c>
      <c r="Q131" s="54" t="s">
        <v>126</v>
      </c>
      <c r="R131" s="54" t="s">
        <v>127</v>
      </c>
      <c r="S131" s="54" t="s">
        <v>128</v>
      </c>
      <c r="T131" s="55" t="s">
        <v>129</v>
      </c>
    </row>
    <row r="132" spans="2:55" s="1" customFormat="1" ht="22.9" customHeight="1">
      <c r="B132" s="27"/>
      <c r="C132" s="58" t="s">
        <v>130</v>
      </c>
      <c r="E132" s="165"/>
      <c r="G132" s="153"/>
      <c r="H132" s="153"/>
      <c r="J132" s="184">
        <f>J133+J170+J205+J221+J229+J237+J255+J262</f>
        <v>0</v>
      </c>
      <c r="L132" s="27"/>
      <c r="M132" s="56"/>
      <c r="N132" s="48"/>
      <c r="O132" s="48"/>
      <c r="P132" s="114">
        <f>P133+P170+P205+P221+P229+P237+P255+P262</f>
        <v>0</v>
      </c>
      <c r="Q132" s="48"/>
      <c r="R132" s="114">
        <f>R133+R170+R205+R221+R229+R237+R255+R262</f>
        <v>0</v>
      </c>
      <c r="S132" s="48"/>
      <c r="T132" s="115">
        <f>T133+T170+T205+T221+T229+T237+T255+T262</f>
        <v>0</v>
      </c>
      <c r="AJ132" s="12" t="s">
        <v>76</v>
      </c>
      <c r="AK132" s="12" t="s">
        <v>110</v>
      </c>
      <c r="BA132" s="116">
        <f>BA133+BA170+BA205+BA221+BA229+BA237+BA255+BA262</f>
        <v>0</v>
      </c>
    </row>
    <row r="133" spans="2:55" s="10" customFormat="1" ht="25.9" customHeight="1">
      <c r="B133" s="117"/>
      <c r="D133" s="118" t="s">
        <v>76</v>
      </c>
      <c r="E133" s="172" t="s">
        <v>131</v>
      </c>
      <c r="F133" s="119" t="s">
        <v>132</v>
      </c>
      <c r="G133" s="125"/>
      <c r="H133" s="125"/>
      <c r="I133" s="120"/>
      <c r="J133" s="185">
        <f>SUM(J159:J169)</f>
        <v>0</v>
      </c>
      <c r="L133" s="117"/>
      <c r="M133" s="122"/>
      <c r="P133" s="123">
        <f>SUM(P134:P169)</f>
        <v>0</v>
      </c>
      <c r="R133" s="123">
        <f>SUM(R134:R169)</f>
        <v>0</v>
      </c>
      <c r="T133" s="124">
        <f>SUM(T134:T169)</f>
        <v>0</v>
      </c>
      <c r="AH133" s="118" t="s">
        <v>84</v>
      </c>
      <c r="AJ133" s="125" t="s">
        <v>76</v>
      </c>
      <c r="AK133" s="125" t="s">
        <v>77</v>
      </c>
      <c r="AO133" s="118" t="s">
        <v>133</v>
      </c>
      <c r="BA133" s="126">
        <f>SUM(BA134:BA169)</f>
        <v>0</v>
      </c>
    </row>
    <row r="134" spans="2:55" s="1" customFormat="1" ht="16.5" customHeight="1">
      <c r="B134" s="127"/>
      <c r="C134" s="201" t="s">
        <v>84</v>
      </c>
      <c r="D134" s="201" t="s">
        <v>134</v>
      </c>
      <c r="E134" s="202" t="s">
        <v>135</v>
      </c>
      <c r="F134" s="203" t="s">
        <v>136</v>
      </c>
      <c r="G134" s="204" t="s">
        <v>137</v>
      </c>
      <c r="H134" s="205">
        <v>1</v>
      </c>
      <c r="I134" s="206"/>
      <c r="J134" s="207">
        <f t="shared" ref="J134:J169" si="0">ROUND(I134*H134,2)</f>
        <v>0</v>
      </c>
      <c r="K134" s="208"/>
      <c r="L134" s="148" t="s">
        <v>138</v>
      </c>
      <c r="M134" s="199" t="s">
        <v>1</v>
      </c>
      <c r="N134" s="137" t="s">
        <v>42</v>
      </c>
      <c r="P134" s="138">
        <f t="shared" ref="P134:P169" si="1">O134*H134</f>
        <v>0</v>
      </c>
      <c r="Q134" s="138">
        <v>0</v>
      </c>
      <c r="R134" s="138">
        <f t="shared" ref="R134:R169" si="2">Q134*H134</f>
        <v>0</v>
      </c>
      <c r="S134" s="138">
        <v>0</v>
      </c>
      <c r="T134" s="139">
        <f t="shared" ref="T134:T169" si="3">S134*H134</f>
        <v>0</v>
      </c>
      <c r="AH134" s="140" t="s">
        <v>139</v>
      </c>
      <c r="AJ134" s="140" t="s">
        <v>134</v>
      </c>
      <c r="AK134" s="140" t="s">
        <v>84</v>
      </c>
      <c r="AO134" s="12" t="s">
        <v>133</v>
      </c>
      <c r="AU134" s="141">
        <f t="shared" ref="AU134:AU169" si="4">IF(N134="základní",J134,0)</f>
        <v>0</v>
      </c>
      <c r="AV134" s="141">
        <f t="shared" ref="AV134:AV169" si="5">IF(N134="snížená",J134,0)</f>
        <v>0</v>
      </c>
      <c r="AW134" s="141">
        <f t="shared" ref="AW134:AW169" si="6">IF(N134="zákl. přenesená",J134,0)</f>
        <v>0</v>
      </c>
      <c r="AX134" s="141">
        <f t="shared" ref="AX134:AX169" si="7">IF(N134="sníž. přenesená",J134,0)</f>
        <v>0</v>
      </c>
      <c r="AY134" s="141">
        <f t="shared" ref="AY134:AY169" si="8">IF(N134="nulová",J134,0)</f>
        <v>0</v>
      </c>
      <c r="AZ134" s="12" t="s">
        <v>84</v>
      </c>
      <c r="BA134" s="141">
        <f t="shared" ref="BA134:BA169" si="9">ROUND(I134*H134,2)</f>
        <v>0</v>
      </c>
      <c r="BB134" s="12" t="s">
        <v>139</v>
      </c>
      <c r="BC134" s="140" t="s">
        <v>86</v>
      </c>
    </row>
    <row r="135" spans="2:55" s="1" customFormat="1" ht="16.5" customHeight="1">
      <c r="B135" s="127"/>
      <c r="C135" s="201" t="s">
        <v>86</v>
      </c>
      <c r="D135" s="201" t="s">
        <v>134</v>
      </c>
      <c r="E135" s="202" t="s">
        <v>140</v>
      </c>
      <c r="F135" s="203" t="s">
        <v>141</v>
      </c>
      <c r="G135" s="204" t="s">
        <v>137</v>
      </c>
      <c r="H135" s="205">
        <v>1</v>
      </c>
      <c r="I135" s="206"/>
      <c r="J135" s="207">
        <f t="shared" si="0"/>
        <v>0</v>
      </c>
      <c r="K135" s="208"/>
      <c r="L135" s="148" t="s">
        <v>138</v>
      </c>
      <c r="M135" s="199" t="s">
        <v>1</v>
      </c>
      <c r="N135" s="137" t="s">
        <v>42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H135" s="140" t="s">
        <v>139</v>
      </c>
      <c r="AJ135" s="140" t="s">
        <v>134</v>
      </c>
      <c r="AK135" s="140" t="s">
        <v>84</v>
      </c>
      <c r="AO135" s="12" t="s">
        <v>133</v>
      </c>
      <c r="AU135" s="141">
        <f t="shared" si="4"/>
        <v>0</v>
      </c>
      <c r="AV135" s="141">
        <f t="shared" si="5"/>
        <v>0</v>
      </c>
      <c r="AW135" s="141">
        <f t="shared" si="6"/>
        <v>0</v>
      </c>
      <c r="AX135" s="141">
        <f t="shared" si="7"/>
        <v>0</v>
      </c>
      <c r="AY135" s="141">
        <f t="shared" si="8"/>
        <v>0</v>
      </c>
      <c r="AZ135" s="12" t="s">
        <v>84</v>
      </c>
      <c r="BA135" s="141">
        <f t="shared" si="9"/>
        <v>0</v>
      </c>
      <c r="BB135" s="12" t="s">
        <v>139</v>
      </c>
      <c r="BC135" s="140" t="s">
        <v>139</v>
      </c>
    </row>
    <row r="136" spans="2:55" s="1" customFormat="1" ht="16.5" customHeight="1">
      <c r="B136" s="127"/>
      <c r="C136" s="201" t="s">
        <v>94</v>
      </c>
      <c r="D136" s="201" t="s">
        <v>134</v>
      </c>
      <c r="E136" s="202" t="s">
        <v>142</v>
      </c>
      <c r="F136" s="203" t="s">
        <v>143</v>
      </c>
      <c r="G136" s="204" t="s">
        <v>137</v>
      </c>
      <c r="H136" s="205">
        <v>2</v>
      </c>
      <c r="I136" s="206"/>
      <c r="J136" s="207">
        <f t="shared" si="0"/>
        <v>0</v>
      </c>
      <c r="K136" s="208"/>
      <c r="L136" s="148" t="s">
        <v>138</v>
      </c>
      <c r="M136" s="199" t="s">
        <v>1</v>
      </c>
      <c r="N136" s="137" t="s">
        <v>42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H136" s="140" t="s">
        <v>139</v>
      </c>
      <c r="AJ136" s="140" t="s">
        <v>134</v>
      </c>
      <c r="AK136" s="140" t="s">
        <v>84</v>
      </c>
      <c r="AO136" s="12" t="s">
        <v>133</v>
      </c>
      <c r="AU136" s="141">
        <f t="shared" si="4"/>
        <v>0</v>
      </c>
      <c r="AV136" s="141">
        <f t="shared" si="5"/>
        <v>0</v>
      </c>
      <c r="AW136" s="141">
        <f t="shared" si="6"/>
        <v>0</v>
      </c>
      <c r="AX136" s="141">
        <f t="shared" si="7"/>
        <v>0</v>
      </c>
      <c r="AY136" s="141">
        <f t="shared" si="8"/>
        <v>0</v>
      </c>
      <c r="AZ136" s="12" t="s">
        <v>84</v>
      </c>
      <c r="BA136" s="141">
        <f t="shared" si="9"/>
        <v>0</v>
      </c>
      <c r="BB136" s="12" t="s">
        <v>139</v>
      </c>
      <c r="BC136" s="140" t="s">
        <v>144</v>
      </c>
    </row>
    <row r="137" spans="2:55" s="1" customFormat="1" ht="16.5" customHeight="1">
      <c r="B137" s="127"/>
      <c r="C137" s="201" t="s">
        <v>139</v>
      </c>
      <c r="D137" s="201" t="s">
        <v>134</v>
      </c>
      <c r="E137" s="202" t="s">
        <v>145</v>
      </c>
      <c r="F137" s="203" t="s">
        <v>146</v>
      </c>
      <c r="G137" s="204" t="s">
        <v>137</v>
      </c>
      <c r="H137" s="205">
        <v>3</v>
      </c>
      <c r="I137" s="206"/>
      <c r="J137" s="207">
        <f t="shared" si="0"/>
        <v>0</v>
      </c>
      <c r="K137" s="208"/>
      <c r="L137" s="148" t="s">
        <v>138</v>
      </c>
      <c r="M137" s="199" t="s">
        <v>1</v>
      </c>
      <c r="N137" s="137" t="s">
        <v>42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H137" s="140" t="s">
        <v>139</v>
      </c>
      <c r="AJ137" s="140" t="s">
        <v>134</v>
      </c>
      <c r="AK137" s="140" t="s">
        <v>84</v>
      </c>
      <c r="AO137" s="12" t="s">
        <v>133</v>
      </c>
      <c r="AU137" s="141">
        <f t="shared" si="4"/>
        <v>0</v>
      </c>
      <c r="AV137" s="141">
        <f t="shared" si="5"/>
        <v>0</v>
      </c>
      <c r="AW137" s="141">
        <f t="shared" si="6"/>
        <v>0</v>
      </c>
      <c r="AX137" s="141">
        <f t="shared" si="7"/>
        <v>0</v>
      </c>
      <c r="AY137" s="141">
        <f t="shared" si="8"/>
        <v>0</v>
      </c>
      <c r="AZ137" s="12" t="s">
        <v>84</v>
      </c>
      <c r="BA137" s="141">
        <f t="shared" si="9"/>
        <v>0</v>
      </c>
      <c r="BB137" s="12" t="s">
        <v>139</v>
      </c>
      <c r="BC137" s="140" t="s">
        <v>147</v>
      </c>
    </row>
    <row r="138" spans="2:55" s="1" customFormat="1" ht="16.5" customHeight="1">
      <c r="B138" s="127"/>
      <c r="C138" s="201" t="s">
        <v>148</v>
      </c>
      <c r="D138" s="201" t="s">
        <v>134</v>
      </c>
      <c r="E138" s="202" t="s">
        <v>149</v>
      </c>
      <c r="F138" s="203" t="s">
        <v>150</v>
      </c>
      <c r="G138" s="204" t="s">
        <v>137</v>
      </c>
      <c r="H138" s="205">
        <v>2</v>
      </c>
      <c r="I138" s="206"/>
      <c r="J138" s="207">
        <f t="shared" si="0"/>
        <v>0</v>
      </c>
      <c r="K138" s="208"/>
      <c r="L138" s="148" t="s">
        <v>138</v>
      </c>
      <c r="M138" s="199" t="s">
        <v>1</v>
      </c>
      <c r="N138" s="137" t="s">
        <v>42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H138" s="140" t="s">
        <v>139</v>
      </c>
      <c r="AJ138" s="140" t="s">
        <v>134</v>
      </c>
      <c r="AK138" s="140" t="s">
        <v>84</v>
      </c>
      <c r="AO138" s="12" t="s">
        <v>133</v>
      </c>
      <c r="AU138" s="141">
        <f t="shared" si="4"/>
        <v>0</v>
      </c>
      <c r="AV138" s="141">
        <f t="shared" si="5"/>
        <v>0</v>
      </c>
      <c r="AW138" s="141">
        <f t="shared" si="6"/>
        <v>0</v>
      </c>
      <c r="AX138" s="141">
        <f t="shared" si="7"/>
        <v>0</v>
      </c>
      <c r="AY138" s="141">
        <f t="shared" si="8"/>
        <v>0</v>
      </c>
      <c r="AZ138" s="12" t="s">
        <v>84</v>
      </c>
      <c r="BA138" s="141">
        <f t="shared" si="9"/>
        <v>0</v>
      </c>
      <c r="BB138" s="12" t="s">
        <v>139</v>
      </c>
      <c r="BC138" s="140" t="s">
        <v>151</v>
      </c>
    </row>
    <row r="139" spans="2:55" s="1" customFormat="1" ht="16.5" customHeight="1">
      <c r="B139" s="127"/>
      <c r="C139" s="201" t="s">
        <v>144</v>
      </c>
      <c r="D139" s="201" t="s">
        <v>134</v>
      </c>
      <c r="E139" s="202" t="s">
        <v>152</v>
      </c>
      <c r="F139" s="203" t="s">
        <v>153</v>
      </c>
      <c r="G139" s="204" t="s">
        <v>137</v>
      </c>
      <c r="H139" s="205">
        <v>3</v>
      </c>
      <c r="I139" s="206"/>
      <c r="J139" s="207">
        <f t="shared" si="0"/>
        <v>0</v>
      </c>
      <c r="K139" s="208"/>
      <c r="L139" s="148" t="s">
        <v>138</v>
      </c>
      <c r="M139" s="199" t="s">
        <v>1</v>
      </c>
      <c r="N139" s="137" t="s">
        <v>42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H139" s="140" t="s">
        <v>139</v>
      </c>
      <c r="AJ139" s="140" t="s">
        <v>134</v>
      </c>
      <c r="AK139" s="140" t="s">
        <v>84</v>
      </c>
      <c r="AO139" s="12" t="s">
        <v>133</v>
      </c>
      <c r="AU139" s="141">
        <f t="shared" si="4"/>
        <v>0</v>
      </c>
      <c r="AV139" s="141">
        <f t="shared" si="5"/>
        <v>0</v>
      </c>
      <c r="AW139" s="141">
        <f t="shared" si="6"/>
        <v>0</v>
      </c>
      <c r="AX139" s="141">
        <f t="shared" si="7"/>
        <v>0</v>
      </c>
      <c r="AY139" s="141">
        <f t="shared" si="8"/>
        <v>0</v>
      </c>
      <c r="AZ139" s="12" t="s">
        <v>84</v>
      </c>
      <c r="BA139" s="141">
        <f t="shared" si="9"/>
        <v>0</v>
      </c>
      <c r="BB139" s="12" t="s">
        <v>139</v>
      </c>
      <c r="BC139" s="140" t="s">
        <v>154</v>
      </c>
    </row>
    <row r="140" spans="2:55" s="1" customFormat="1" ht="16.5" customHeight="1">
      <c r="B140" s="127"/>
      <c r="C140" s="201" t="s">
        <v>155</v>
      </c>
      <c r="D140" s="201" t="s">
        <v>134</v>
      </c>
      <c r="E140" s="202" t="s">
        <v>156</v>
      </c>
      <c r="F140" s="203" t="s">
        <v>157</v>
      </c>
      <c r="G140" s="204" t="s">
        <v>137</v>
      </c>
      <c r="H140" s="205">
        <v>1</v>
      </c>
      <c r="I140" s="206"/>
      <c r="J140" s="207">
        <f t="shared" si="0"/>
        <v>0</v>
      </c>
      <c r="K140" s="208"/>
      <c r="L140" s="148" t="s">
        <v>138</v>
      </c>
      <c r="M140" s="199" t="s">
        <v>1</v>
      </c>
      <c r="N140" s="137" t="s">
        <v>42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H140" s="140" t="s">
        <v>139</v>
      </c>
      <c r="AJ140" s="140" t="s">
        <v>134</v>
      </c>
      <c r="AK140" s="140" t="s">
        <v>84</v>
      </c>
      <c r="AO140" s="12" t="s">
        <v>133</v>
      </c>
      <c r="AU140" s="141">
        <f t="shared" si="4"/>
        <v>0</v>
      </c>
      <c r="AV140" s="141">
        <f t="shared" si="5"/>
        <v>0</v>
      </c>
      <c r="AW140" s="141">
        <f t="shared" si="6"/>
        <v>0</v>
      </c>
      <c r="AX140" s="141">
        <f t="shared" si="7"/>
        <v>0</v>
      </c>
      <c r="AY140" s="141">
        <f t="shared" si="8"/>
        <v>0</v>
      </c>
      <c r="AZ140" s="12" t="s">
        <v>84</v>
      </c>
      <c r="BA140" s="141">
        <f t="shared" si="9"/>
        <v>0</v>
      </c>
      <c r="BB140" s="12" t="s">
        <v>139</v>
      </c>
      <c r="BC140" s="140" t="s">
        <v>158</v>
      </c>
    </row>
    <row r="141" spans="2:55" s="1" customFormat="1" ht="16.5" customHeight="1">
      <c r="B141" s="127"/>
      <c r="C141" s="201" t="s">
        <v>147</v>
      </c>
      <c r="D141" s="201" t="s">
        <v>134</v>
      </c>
      <c r="E141" s="202" t="s">
        <v>159</v>
      </c>
      <c r="F141" s="203" t="s">
        <v>160</v>
      </c>
      <c r="G141" s="204" t="s">
        <v>137</v>
      </c>
      <c r="H141" s="205">
        <v>2</v>
      </c>
      <c r="I141" s="206"/>
      <c r="J141" s="207">
        <f t="shared" si="0"/>
        <v>0</v>
      </c>
      <c r="K141" s="208"/>
      <c r="L141" s="148" t="s">
        <v>138</v>
      </c>
      <c r="M141" s="199" t="s">
        <v>1</v>
      </c>
      <c r="N141" s="137" t="s">
        <v>42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H141" s="140" t="s">
        <v>139</v>
      </c>
      <c r="AJ141" s="140" t="s">
        <v>134</v>
      </c>
      <c r="AK141" s="140" t="s">
        <v>84</v>
      </c>
      <c r="AO141" s="12" t="s">
        <v>133</v>
      </c>
      <c r="AU141" s="141">
        <f t="shared" si="4"/>
        <v>0</v>
      </c>
      <c r="AV141" s="141">
        <f t="shared" si="5"/>
        <v>0</v>
      </c>
      <c r="AW141" s="141">
        <f t="shared" si="6"/>
        <v>0</v>
      </c>
      <c r="AX141" s="141">
        <f t="shared" si="7"/>
        <v>0</v>
      </c>
      <c r="AY141" s="141">
        <f t="shared" si="8"/>
        <v>0</v>
      </c>
      <c r="AZ141" s="12" t="s">
        <v>84</v>
      </c>
      <c r="BA141" s="141">
        <f t="shared" si="9"/>
        <v>0</v>
      </c>
      <c r="BB141" s="12" t="s">
        <v>139</v>
      </c>
      <c r="BC141" s="140" t="s">
        <v>161</v>
      </c>
    </row>
    <row r="142" spans="2:55" s="1" customFormat="1" ht="16.5" customHeight="1">
      <c r="B142" s="127"/>
      <c r="C142" s="201" t="s">
        <v>162</v>
      </c>
      <c r="D142" s="201" t="s">
        <v>134</v>
      </c>
      <c r="E142" s="202" t="s">
        <v>163</v>
      </c>
      <c r="F142" s="203" t="s">
        <v>164</v>
      </c>
      <c r="G142" s="204" t="s">
        <v>137</v>
      </c>
      <c r="H142" s="205">
        <v>1</v>
      </c>
      <c r="I142" s="206"/>
      <c r="J142" s="207">
        <f t="shared" si="0"/>
        <v>0</v>
      </c>
      <c r="K142" s="208"/>
      <c r="L142" s="148" t="s">
        <v>138</v>
      </c>
      <c r="M142" s="199" t="s">
        <v>1</v>
      </c>
      <c r="N142" s="137" t="s">
        <v>42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H142" s="140" t="s">
        <v>139</v>
      </c>
      <c r="AJ142" s="140" t="s">
        <v>134</v>
      </c>
      <c r="AK142" s="140" t="s">
        <v>84</v>
      </c>
      <c r="AO142" s="12" t="s">
        <v>133</v>
      </c>
      <c r="AU142" s="141">
        <f t="shared" si="4"/>
        <v>0</v>
      </c>
      <c r="AV142" s="141">
        <f t="shared" si="5"/>
        <v>0</v>
      </c>
      <c r="AW142" s="141">
        <f t="shared" si="6"/>
        <v>0</v>
      </c>
      <c r="AX142" s="141">
        <f t="shared" si="7"/>
        <v>0</v>
      </c>
      <c r="AY142" s="141">
        <f t="shared" si="8"/>
        <v>0</v>
      </c>
      <c r="AZ142" s="12" t="s">
        <v>84</v>
      </c>
      <c r="BA142" s="141">
        <f t="shared" si="9"/>
        <v>0</v>
      </c>
      <c r="BB142" s="12" t="s">
        <v>139</v>
      </c>
      <c r="BC142" s="140" t="s">
        <v>165</v>
      </c>
    </row>
    <row r="143" spans="2:55" s="1" customFormat="1" ht="16.5" customHeight="1">
      <c r="B143" s="127"/>
      <c r="C143" s="201" t="s">
        <v>151</v>
      </c>
      <c r="D143" s="201" t="s">
        <v>134</v>
      </c>
      <c r="E143" s="202" t="s">
        <v>166</v>
      </c>
      <c r="F143" s="203" t="s">
        <v>167</v>
      </c>
      <c r="G143" s="204" t="s">
        <v>168</v>
      </c>
      <c r="H143" s="205">
        <v>6</v>
      </c>
      <c r="I143" s="206"/>
      <c r="J143" s="207">
        <f t="shared" si="0"/>
        <v>0</v>
      </c>
      <c r="K143" s="208"/>
      <c r="L143" s="148" t="s">
        <v>138</v>
      </c>
      <c r="M143" s="199" t="s">
        <v>1</v>
      </c>
      <c r="N143" s="137" t="s">
        <v>42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H143" s="140" t="s">
        <v>139</v>
      </c>
      <c r="AJ143" s="140" t="s">
        <v>134</v>
      </c>
      <c r="AK143" s="140" t="s">
        <v>84</v>
      </c>
      <c r="AO143" s="12" t="s">
        <v>133</v>
      </c>
      <c r="AU143" s="141">
        <f t="shared" si="4"/>
        <v>0</v>
      </c>
      <c r="AV143" s="141">
        <f t="shared" si="5"/>
        <v>0</v>
      </c>
      <c r="AW143" s="141">
        <f t="shared" si="6"/>
        <v>0</v>
      </c>
      <c r="AX143" s="141">
        <f t="shared" si="7"/>
        <v>0</v>
      </c>
      <c r="AY143" s="141">
        <f t="shared" si="8"/>
        <v>0</v>
      </c>
      <c r="AZ143" s="12" t="s">
        <v>84</v>
      </c>
      <c r="BA143" s="141">
        <f t="shared" si="9"/>
        <v>0</v>
      </c>
      <c r="BB143" s="12" t="s">
        <v>139</v>
      </c>
      <c r="BC143" s="140" t="s">
        <v>169</v>
      </c>
    </row>
    <row r="144" spans="2:55" s="1" customFormat="1" ht="16.5" customHeight="1">
      <c r="B144" s="127"/>
      <c r="C144" s="201" t="s">
        <v>170</v>
      </c>
      <c r="D144" s="201" t="s">
        <v>134</v>
      </c>
      <c r="E144" s="202" t="s">
        <v>171</v>
      </c>
      <c r="F144" s="203" t="s">
        <v>172</v>
      </c>
      <c r="G144" s="204" t="s">
        <v>137</v>
      </c>
      <c r="H144" s="205">
        <v>8</v>
      </c>
      <c r="I144" s="206"/>
      <c r="J144" s="207">
        <f t="shared" si="0"/>
        <v>0</v>
      </c>
      <c r="K144" s="208"/>
      <c r="L144" s="148" t="s">
        <v>138</v>
      </c>
      <c r="M144" s="199" t="s">
        <v>1</v>
      </c>
      <c r="N144" s="137" t="s">
        <v>42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H144" s="140" t="s">
        <v>139</v>
      </c>
      <c r="AJ144" s="140" t="s">
        <v>134</v>
      </c>
      <c r="AK144" s="140" t="s">
        <v>84</v>
      </c>
      <c r="AO144" s="12" t="s">
        <v>133</v>
      </c>
      <c r="AU144" s="141">
        <f t="shared" si="4"/>
        <v>0</v>
      </c>
      <c r="AV144" s="141">
        <f t="shared" si="5"/>
        <v>0</v>
      </c>
      <c r="AW144" s="141">
        <f t="shared" si="6"/>
        <v>0</v>
      </c>
      <c r="AX144" s="141">
        <f t="shared" si="7"/>
        <v>0</v>
      </c>
      <c r="AY144" s="141">
        <f t="shared" si="8"/>
        <v>0</v>
      </c>
      <c r="AZ144" s="12" t="s">
        <v>84</v>
      </c>
      <c r="BA144" s="141">
        <f t="shared" si="9"/>
        <v>0</v>
      </c>
      <c r="BB144" s="12" t="s">
        <v>139</v>
      </c>
      <c r="BC144" s="140" t="s">
        <v>173</v>
      </c>
    </row>
    <row r="145" spans="2:55" s="1" customFormat="1" ht="16.5" customHeight="1">
      <c r="B145" s="127"/>
      <c r="C145" s="201" t="s">
        <v>154</v>
      </c>
      <c r="D145" s="201" t="s">
        <v>134</v>
      </c>
      <c r="E145" s="202" t="s">
        <v>174</v>
      </c>
      <c r="F145" s="203" t="s">
        <v>175</v>
      </c>
      <c r="G145" s="204" t="s">
        <v>137</v>
      </c>
      <c r="H145" s="205">
        <v>2</v>
      </c>
      <c r="I145" s="206"/>
      <c r="J145" s="207">
        <f t="shared" si="0"/>
        <v>0</v>
      </c>
      <c r="K145" s="208"/>
      <c r="L145" s="148" t="s">
        <v>138</v>
      </c>
      <c r="M145" s="199" t="s">
        <v>1</v>
      </c>
      <c r="N145" s="137" t="s">
        <v>42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H145" s="140" t="s">
        <v>139</v>
      </c>
      <c r="AJ145" s="140" t="s">
        <v>134</v>
      </c>
      <c r="AK145" s="140" t="s">
        <v>84</v>
      </c>
      <c r="AO145" s="12" t="s">
        <v>133</v>
      </c>
      <c r="AU145" s="141">
        <f t="shared" si="4"/>
        <v>0</v>
      </c>
      <c r="AV145" s="141">
        <f t="shared" si="5"/>
        <v>0</v>
      </c>
      <c r="AW145" s="141">
        <f t="shared" si="6"/>
        <v>0</v>
      </c>
      <c r="AX145" s="141">
        <f t="shared" si="7"/>
        <v>0</v>
      </c>
      <c r="AY145" s="141">
        <f t="shared" si="8"/>
        <v>0</v>
      </c>
      <c r="AZ145" s="12" t="s">
        <v>84</v>
      </c>
      <c r="BA145" s="141">
        <f t="shared" si="9"/>
        <v>0</v>
      </c>
      <c r="BB145" s="12" t="s">
        <v>139</v>
      </c>
      <c r="BC145" s="140" t="s">
        <v>176</v>
      </c>
    </row>
    <row r="146" spans="2:55" s="1" customFormat="1" ht="16.5" customHeight="1">
      <c r="B146" s="127"/>
      <c r="C146" s="201" t="s">
        <v>177</v>
      </c>
      <c r="D146" s="201" t="s">
        <v>134</v>
      </c>
      <c r="E146" s="202" t="s">
        <v>178</v>
      </c>
      <c r="F146" s="203" t="s">
        <v>179</v>
      </c>
      <c r="G146" s="204" t="s">
        <v>137</v>
      </c>
      <c r="H146" s="205">
        <v>1</v>
      </c>
      <c r="I146" s="206"/>
      <c r="J146" s="207">
        <f t="shared" si="0"/>
        <v>0</v>
      </c>
      <c r="K146" s="208"/>
      <c r="L146" s="148" t="s">
        <v>138</v>
      </c>
      <c r="M146" s="199" t="s">
        <v>1</v>
      </c>
      <c r="N146" s="137" t="s">
        <v>42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H146" s="140" t="s">
        <v>139</v>
      </c>
      <c r="AJ146" s="140" t="s">
        <v>134</v>
      </c>
      <c r="AK146" s="140" t="s">
        <v>84</v>
      </c>
      <c r="AO146" s="12" t="s">
        <v>133</v>
      </c>
      <c r="AU146" s="141">
        <f t="shared" si="4"/>
        <v>0</v>
      </c>
      <c r="AV146" s="141">
        <f t="shared" si="5"/>
        <v>0</v>
      </c>
      <c r="AW146" s="141">
        <f t="shared" si="6"/>
        <v>0</v>
      </c>
      <c r="AX146" s="141">
        <f t="shared" si="7"/>
        <v>0</v>
      </c>
      <c r="AY146" s="141">
        <f t="shared" si="8"/>
        <v>0</v>
      </c>
      <c r="AZ146" s="12" t="s">
        <v>84</v>
      </c>
      <c r="BA146" s="141">
        <f t="shared" si="9"/>
        <v>0</v>
      </c>
      <c r="BB146" s="12" t="s">
        <v>139</v>
      </c>
      <c r="BC146" s="140" t="s">
        <v>180</v>
      </c>
    </row>
    <row r="147" spans="2:55" s="1" customFormat="1" ht="16.5" customHeight="1">
      <c r="B147" s="127"/>
      <c r="C147" s="201" t="s">
        <v>158</v>
      </c>
      <c r="D147" s="201" t="s">
        <v>134</v>
      </c>
      <c r="E147" s="202" t="s">
        <v>181</v>
      </c>
      <c r="F147" s="203" t="s">
        <v>182</v>
      </c>
      <c r="G147" s="204" t="s">
        <v>137</v>
      </c>
      <c r="H147" s="205">
        <v>2</v>
      </c>
      <c r="I147" s="206"/>
      <c r="J147" s="207">
        <f t="shared" si="0"/>
        <v>0</v>
      </c>
      <c r="K147" s="208"/>
      <c r="L147" s="148" t="s">
        <v>138</v>
      </c>
      <c r="M147" s="199" t="s">
        <v>1</v>
      </c>
      <c r="N147" s="137" t="s">
        <v>42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H147" s="140" t="s">
        <v>139</v>
      </c>
      <c r="AJ147" s="140" t="s">
        <v>134</v>
      </c>
      <c r="AK147" s="140" t="s">
        <v>84</v>
      </c>
      <c r="AO147" s="12" t="s">
        <v>133</v>
      </c>
      <c r="AU147" s="141">
        <f t="shared" si="4"/>
        <v>0</v>
      </c>
      <c r="AV147" s="141">
        <f t="shared" si="5"/>
        <v>0</v>
      </c>
      <c r="AW147" s="141">
        <f t="shared" si="6"/>
        <v>0</v>
      </c>
      <c r="AX147" s="141">
        <f t="shared" si="7"/>
        <v>0</v>
      </c>
      <c r="AY147" s="141">
        <f t="shared" si="8"/>
        <v>0</v>
      </c>
      <c r="AZ147" s="12" t="s">
        <v>84</v>
      </c>
      <c r="BA147" s="141">
        <f t="shared" si="9"/>
        <v>0</v>
      </c>
      <c r="BB147" s="12" t="s">
        <v>139</v>
      </c>
      <c r="BC147" s="140" t="s">
        <v>183</v>
      </c>
    </row>
    <row r="148" spans="2:55" s="1" customFormat="1" ht="16.5" customHeight="1">
      <c r="B148" s="127"/>
      <c r="C148" s="201" t="s">
        <v>8</v>
      </c>
      <c r="D148" s="201" t="s">
        <v>134</v>
      </c>
      <c r="E148" s="202" t="s">
        <v>184</v>
      </c>
      <c r="F148" s="203" t="s">
        <v>185</v>
      </c>
      <c r="G148" s="204" t="s">
        <v>168</v>
      </c>
      <c r="H148" s="205">
        <v>12</v>
      </c>
      <c r="I148" s="206"/>
      <c r="J148" s="207">
        <f t="shared" si="0"/>
        <v>0</v>
      </c>
      <c r="K148" s="208"/>
      <c r="L148" s="148" t="s">
        <v>138</v>
      </c>
      <c r="M148" s="199" t="s">
        <v>1</v>
      </c>
      <c r="N148" s="137" t="s">
        <v>42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H148" s="140" t="s">
        <v>139</v>
      </c>
      <c r="AJ148" s="140" t="s">
        <v>134</v>
      </c>
      <c r="AK148" s="140" t="s">
        <v>84</v>
      </c>
      <c r="AO148" s="12" t="s">
        <v>133</v>
      </c>
      <c r="AU148" s="141">
        <f t="shared" si="4"/>
        <v>0</v>
      </c>
      <c r="AV148" s="141">
        <f t="shared" si="5"/>
        <v>0</v>
      </c>
      <c r="AW148" s="141">
        <f t="shared" si="6"/>
        <v>0</v>
      </c>
      <c r="AX148" s="141">
        <f t="shared" si="7"/>
        <v>0</v>
      </c>
      <c r="AY148" s="141">
        <f t="shared" si="8"/>
        <v>0</v>
      </c>
      <c r="AZ148" s="12" t="s">
        <v>84</v>
      </c>
      <c r="BA148" s="141">
        <f t="shared" si="9"/>
        <v>0</v>
      </c>
      <c r="BB148" s="12" t="s">
        <v>139</v>
      </c>
      <c r="BC148" s="140" t="s">
        <v>186</v>
      </c>
    </row>
    <row r="149" spans="2:55" s="1" customFormat="1" ht="16.5" customHeight="1">
      <c r="B149" s="127"/>
      <c r="C149" s="201" t="s">
        <v>161</v>
      </c>
      <c r="D149" s="201" t="s">
        <v>134</v>
      </c>
      <c r="E149" s="202" t="s">
        <v>187</v>
      </c>
      <c r="F149" s="203" t="s">
        <v>188</v>
      </c>
      <c r="G149" s="204" t="s">
        <v>137</v>
      </c>
      <c r="H149" s="205">
        <v>25</v>
      </c>
      <c r="I149" s="206"/>
      <c r="J149" s="207">
        <f t="shared" si="0"/>
        <v>0</v>
      </c>
      <c r="K149" s="208"/>
      <c r="L149" s="148" t="s">
        <v>138</v>
      </c>
      <c r="M149" s="199" t="s">
        <v>1</v>
      </c>
      <c r="N149" s="137" t="s">
        <v>42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H149" s="140" t="s">
        <v>139</v>
      </c>
      <c r="AJ149" s="140" t="s">
        <v>134</v>
      </c>
      <c r="AK149" s="140" t="s">
        <v>84</v>
      </c>
      <c r="AO149" s="12" t="s">
        <v>133</v>
      </c>
      <c r="AU149" s="141">
        <f t="shared" si="4"/>
        <v>0</v>
      </c>
      <c r="AV149" s="141">
        <f t="shared" si="5"/>
        <v>0</v>
      </c>
      <c r="AW149" s="141">
        <f t="shared" si="6"/>
        <v>0</v>
      </c>
      <c r="AX149" s="141">
        <f t="shared" si="7"/>
        <v>0</v>
      </c>
      <c r="AY149" s="141">
        <f t="shared" si="8"/>
        <v>0</v>
      </c>
      <c r="AZ149" s="12" t="s">
        <v>84</v>
      </c>
      <c r="BA149" s="141">
        <f t="shared" si="9"/>
        <v>0</v>
      </c>
      <c r="BB149" s="12" t="s">
        <v>139</v>
      </c>
      <c r="BC149" s="140" t="s">
        <v>189</v>
      </c>
    </row>
    <row r="150" spans="2:55" s="1" customFormat="1" ht="16.5" customHeight="1">
      <c r="B150" s="127"/>
      <c r="C150" s="201" t="s">
        <v>190</v>
      </c>
      <c r="D150" s="201" t="s">
        <v>134</v>
      </c>
      <c r="E150" s="202" t="s">
        <v>191</v>
      </c>
      <c r="F150" s="203" t="s">
        <v>192</v>
      </c>
      <c r="G150" s="204" t="s">
        <v>137</v>
      </c>
      <c r="H150" s="205">
        <v>4</v>
      </c>
      <c r="I150" s="206"/>
      <c r="J150" s="207">
        <f t="shared" si="0"/>
        <v>0</v>
      </c>
      <c r="K150" s="208"/>
      <c r="L150" s="148" t="s">
        <v>138</v>
      </c>
      <c r="M150" s="199" t="s">
        <v>1</v>
      </c>
      <c r="N150" s="137" t="s">
        <v>42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H150" s="140" t="s">
        <v>139</v>
      </c>
      <c r="AJ150" s="140" t="s">
        <v>134</v>
      </c>
      <c r="AK150" s="140" t="s">
        <v>84</v>
      </c>
      <c r="AO150" s="12" t="s">
        <v>133</v>
      </c>
      <c r="AU150" s="141">
        <f t="shared" si="4"/>
        <v>0</v>
      </c>
      <c r="AV150" s="141">
        <f t="shared" si="5"/>
        <v>0</v>
      </c>
      <c r="AW150" s="141">
        <f t="shared" si="6"/>
        <v>0</v>
      </c>
      <c r="AX150" s="141">
        <f t="shared" si="7"/>
        <v>0</v>
      </c>
      <c r="AY150" s="141">
        <f t="shared" si="8"/>
        <v>0</v>
      </c>
      <c r="AZ150" s="12" t="s">
        <v>84</v>
      </c>
      <c r="BA150" s="141">
        <f t="shared" si="9"/>
        <v>0</v>
      </c>
      <c r="BB150" s="12" t="s">
        <v>139</v>
      </c>
      <c r="BC150" s="140" t="s">
        <v>193</v>
      </c>
    </row>
    <row r="151" spans="2:55" s="1" customFormat="1" ht="16.5" customHeight="1">
      <c r="B151" s="127"/>
      <c r="C151" s="201" t="s">
        <v>165</v>
      </c>
      <c r="D151" s="201" t="s">
        <v>134</v>
      </c>
      <c r="E151" s="202" t="s">
        <v>194</v>
      </c>
      <c r="F151" s="203" t="s">
        <v>195</v>
      </c>
      <c r="G151" s="204" t="s">
        <v>137</v>
      </c>
      <c r="H151" s="205">
        <v>2</v>
      </c>
      <c r="I151" s="206"/>
      <c r="J151" s="207">
        <f t="shared" si="0"/>
        <v>0</v>
      </c>
      <c r="K151" s="208"/>
      <c r="L151" s="148" t="s">
        <v>138</v>
      </c>
      <c r="M151" s="199" t="s">
        <v>1</v>
      </c>
      <c r="N151" s="137" t="s">
        <v>42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H151" s="140" t="s">
        <v>139</v>
      </c>
      <c r="AJ151" s="140" t="s">
        <v>134</v>
      </c>
      <c r="AK151" s="140" t="s">
        <v>84</v>
      </c>
      <c r="AO151" s="12" t="s">
        <v>133</v>
      </c>
      <c r="AU151" s="141">
        <f t="shared" si="4"/>
        <v>0</v>
      </c>
      <c r="AV151" s="141">
        <f t="shared" si="5"/>
        <v>0</v>
      </c>
      <c r="AW151" s="141">
        <f t="shared" si="6"/>
        <v>0</v>
      </c>
      <c r="AX151" s="141">
        <f t="shared" si="7"/>
        <v>0</v>
      </c>
      <c r="AY151" s="141">
        <f t="shared" si="8"/>
        <v>0</v>
      </c>
      <c r="AZ151" s="12" t="s">
        <v>84</v>
      </c>
      <c r="BA151" s="141">
        <f t="shared" si="9"/>
        <v>0</v>
      </c>
      <c r="BB151" s="12" t="s">
        <v>139</v>
      </c>
      <c r="BC151" s="140" t="s">
        <v>196</v>
      </c>
    </row>
    <row r="152" spans="2:55" s="1" customFormat="1" ht="16.5" customHeight="1">
      <c r="B152" s="127"/>
      <c r="C152" s="201" t="s">
        <v>197</v>
      </c>
      <c r="D152" s="201" t="s">
        <v>134</v>
      </c>
      <c r="E152" s="202" t="s">
        <v>198</v>
      </c>
      <c r="F152" s="203" t="s">
        <v>199</v>
      </c>
      <c r="G152" s="204" t="s">
        <v>137</v>
      </c>
      <c r="H152" s="205">
        <v>6</v>
      </c>
      <c r="I152" s="206"/>
      <c r="J152" s="207">
        <f t="shared" si="0"/>
        <v>0</v>
      </c>
      <c r="K152" s="208"/>
      <c r="L152" s="148" t="s">
        <v>138</v>
      </c>
      <c r="M152" s="199" t="s">
        <v>1</v>
      </c>
      <c r="N152" s="137" t="s">
        <v>42</v>
      </c>
      <c r="P152" s="138">
        <f t="shared" si="1"/>
        <v>0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H152" s="140" t="s">
        <v>139</v>
      </c>
      <c r="AJ152" s="140" t="s">
        <v>134</v>
      </c>
      <c r="AK152" s="140" t="s">
        <v>84</v>
      </c>
      <c r="AO152" s="12" t="s">
        <v>133</v>
      </c>
      <c r="AU152" s="141">
        <f t="shared" si="4"/>
        <v>0</v>
      </c>
      <c r="AV152" s="141">
        <f t="shared" si="5"/>
        <v>0</v>
      </c>
      <c r="AW152" s="141">
        <f t="shared" si="6"/>
        <v>0</v>
      </c>
      <c r="AX152" s="141">
        <f t="shared" si="7"/>
        <v>0</v>
      </c>
      <c r="AY152" s="141">
        <f t="shared" si="8"/>
        <v>0</v>
      </c>
      <c r="AZ152" s="12" t="s">
        <v>84</v>
      </c>
      <c r="BA152" s="141">
        <f t="shared" si="9"/>
        <v>0</v>
      </c>
      <c r="BB152" s="12" t="s">
        <v>139</v>
      </c>
      <c r="BC152" s="140" t="s">
        <v>200</v>
      </c>
    </row>
    <row r="153" spans="2:55" s="1" customFormat="1" ht="16.5" customHeight="1">
      <c r="B153" s="127"/>
      <c r="C153" s="201" t="s">
        <v>169</v>
      </c>
      <c r="D153" s="201" t="s">
        <v>134</v>
      </c>
      <c r="E153" s="202" t="s">
        <v>201</v>
      </c>
      <c r="F153" s="203" t="s">
        <v>202</v>
      </c>
      <c r="G153" s="204" t="s">
        <v>137</v>
      </c>
      <c r="H153" s="205">
        <v>1</v>
      </c>
      <c r="I153" s="206"/>
      <c r="J153" s="207">
        <f t="shared" si="0"/>
        <v>0</v>
      </c>
      <c r="K153" s="208"/>
      <c r="L153" s="148" t="s">
        <v>138</v>
      </c>
      <c r="M153" s="199" t="s">
        <v>1</v>
      </c>
      <c r="N153" s="137" t="s">
        <v>42</v>
      </c>
      <c r="P153" s="138">
        <f t="shared" si="1"/>
        <v>0</v>
      </c>
      <c r="Q153" s="138">
        <v>0</v>
      </c>
      <c r="R153" s="138">
        <f t="shared" si="2"/>
        <v>0</v>
      </c>
      <c r="S153" s="138">
        <v>0</v>
      </c>
      <c r="T153" s="139">
        <f t="shared" si="3"/>
        <v>0</v>
      </c>
      <c r="AH153" s="140" t="s">
        <v>139</v>
      </c>
      <c r="AJ153" s="140" t="s">
        <v>134</v>
      </c>
      <c r="AK153" s="140" t="s">
        <v>84</v>
      </c>
      <c r="AO153" s="12" t="s">
        <v>133</v>
      </c>
      <c r="AU153" s="141">
        <f t="shared" si="4"/>
        <v>0</v>
      </c>
      <c r="AV153" s="141">
        <f t="shared" si="5"/>
        <v>0</v>
      </c>
      <c r="AW153" s="141">
        <f t="shared" si="6"/>
        <v>0</v>
      </c>
      <c r="AX153" s="141">
        <f t="shared" si="7"/>
        <v>0</v>
      </c>
      <c r="AY153" s="141">
        <f t="shared" si="8"/>
        <v>0</v>
      </c>
      <c r="AZ153" s="12" t="s">
        <v>84</v>
      </c>
      <c r="BA153" s="141">
        <f t="shared" si="9"/>
        <v>0</v>
      </c>
      <c r="BB153" s="12" t="s">
        <v>139</v>
      </c>
      <c r="BC153" s="140" t="s">
        <v>203</v>
      </c>
    </row>
    <row r="154" spans="2:55" s="1" customFormat="1" ht="16.5" customHeight="1">
      <c r="B154" s="127"/>
      <c r="C154" s="201" t="s">
        <v>7</v>
      </c>
      <c r="D154" s="201" t="s">
        <v>134</v>
      </c>
      <c r="E154" s="202" t="s">
        <v>204</v>
      </c>
      <c r="F154" s="203" t="s">
        <v>205</v>
      </c>
      <c r="G154" s="204" t="s">
        <v>168</v>
      </c>
      <c r="H154" s="205">
        <v>6</v>
      </c>
      <c r="I154" s="206"/>
      <c r="J154" s="207">
        <f t="shared" si="0"/>
        <v>0</v>
      </c>
      <c r="K154" s="208"/>
      <c r="L154" s="148" t="s">
        <v>138</v>
      </c>
      <c r="M154" s="199" t="s">
        <v>1</v>
      </c>
      <c r="N154" s="137" t="s">
        <v>42</v>
      </c>
      <c r="P154" s="138">
        <f t="shared" si="1"/>
        <v>0</v>
      </c>
      <c r="Q154" s="138">
        <v>0</v>
      </c>
      <c r="R154" s="138">
        <f t="shared" si="2"/>
        <v>0</v>
      </c>
      <c r="S154" s="138">
        <v>0</v>
      </c>
      <c r="T154" s="139">
        <f t="shared" si="3"/>
        <v>0</v>
      </c>
      <c r="AH154" s="140" t="s">
        <v>139</v>
      </c>
      <c r="AJ154" s="140" t="s">
        <v>134</v>
      </c>
      <c r="AK154" s="140" t="s">
        <v>84</v>
      </c>
      <c r="AO154" s="12" t="s">
        <v>133</v>
      </c>
      <c r="AU154" s="141">
        <f t="shared" si="4"/>
        <v>0</v>
      </c>
      <c r="AV154" s="141">
        <f t="shared" si="5"/>
        <v>0</v>
      </c>
      <c r="AW154" s="141">
        <f t="shared" si="6"/>
        <v>0</v>
      </c>
      <c r="AX154" s="141">
        <f t="shared" si="7"/>
        <v>0</v>
      </c>
      <c r="AY154" s="141">
        <f t="shared" si="8"/>
        <v>0</v>
      </c>
      <c r="AZ154" s="12" t="s">
        <v>84</v>
      </c>
      <c r="BA154" s="141">
        <f t="shared" si="9"/>
        <v>0</v>
      </c>
      <c r="BB154" s="12" t="s">
        <v>139</v>
      </c>
      <c r="BC154" s="140" t="s">
        <v>206</v>
      </c>
    </row>
    <row r="155" spans="2:55" s="1" customFormat="1" ht="16.5" customHeight="1">
      <c r="B155" s="127"/>
      <c r="C155" s="201" t="s">
        <v>173</v>
      </c>
      <c r="D155" s="201" t="s">
        <v>134</v>
      </c>
      <c r="E155" s="202" t="s">
        <v>207</v>
      </c>
      <c r="F155" s="203" t="s">
        <v>208</v>
      </c>
      <c r="G155" s="204" t="s">
        <v>209</v>
      </c>
      <c r="H155" s="205">
        <v>1</v>
      </c>
      <c r="I155" s="206"/>
      <c r="J155" s="207">
        <f t="shared" si="0"/>
        <v>0</v>
      </c>
      <c r="K155" s="208"/>
      <c r="L155" s="148" t="s">
        <v>138</v>
      </c>
      <c r="M155" s="199" t="s">
        <v>1</v>
      </c>
      <c r="N155" s="137" t="s">
        <v>42</v>
      </c>
      <c r="P155" s="138">
        <f t="shared" si="1"/>
        <v>0</v>
      </c>
      <c r="Q155" s="138">
        <v>0</v>
      </c>
      <c r="R155" s="138">
        <f t="shared" si="2"/>
        <v>0</v>
      </c>
      <c r="S155" s="138">
        <v>0</v>
      </c>
      <c r="T155" s="139">
        <f t="shared" si="3"/>
        <v>0</v>
      </c>
      <c r="AH155" s="140" t="s">
        <v>139</v>
      </c>
      <c r="AJ155" s="140" t="s">
        <v>134</v>
      </c>
      <c r="AK155" s="140" t="s">
        <v>84</v>
      </c>
      <c r="AO155" s="12" t="s">
        <v>133</v>
      </c>
      <c r="AU155" s="141">
        <f t="shared" si="4"/>
        <v>0</v>
      </c>
      <c r="AV155" s="141">
        <f t="shared" si="5"/>
        <v>0</v>
      </c>
      <c r="AW155" s="141">
        <f t="shared" si="6"/>
        <v>0</v>
      </c>
      <c r="AX155" s="141">
        <f t="shared" si="7"/>
        <v>0</v>
      </c>
      <c r="AY155" s="141">
        <f t="shared" si="8"/>
        <v>0</v>
      </c>
      <c r="AZ155" s="12" t="s">
        <v>84</v>
      </c>
      <c r="BA155" s="141">
        <f t="shared" si="9"/>
        <v>0</v>
      </c>
      <c r="BB155" s="12" t="s">
        <v>139</v>
      </c>
      <c r="BC155" s="140" t="s">
        <v>210</v>
      </c>
    </row>
    <row r="156" spans="2:55" s="1" customFormat="1" ht="16.5" customHeight="1">
      <c r="B156" s="127"/>
      <c r="C156" s="201" t="s">
        <v>211</v>
      </c>
      <c r="D156" s="201" t="s">
        <v>134</v>
      </c>
      <c r="E156" s="202" t="s">
        <v>212</v>
      </c>
      <c r="F156" s="203" t="s">
        <v>213</v>
      </c>
      <c r="G156" s="204" t="s">
        <v>209</v>
      </c>
      <c r="H156" s="205">
        <v>1</v>
      </c>
      <c r="I156" s="206"/>
      <c r="J156" s="207">
        <f t="shared" si="0"/>
        <v>0</v>
      </c>
      <c r="K156" s="208"/>
      <c r="L156" s="148" t="s">
        <v>138</v>
      </c>
      <c r="M156" s="199" t="s">
        <v>1</v>
      </c>
      <c r="N156" s="137" t="s">
        <v>42</v>
      </c>
      <c r="P156" s="138">
        <f t="shared" si="1"/>
        <v>0</v>
      </c>
      <c r="Q156" s="138">
        <v>0</v>
      </c>
      <c r="R156" s="138">
        <f t="shared" si="2"/>
        <v>0</v>
      </c>
      <c r="S156" s="138">
        <v>0</v>
      </c>
      <c r="T156" s="139">
        <f t="shared" si="3"/>
        <v>0</v>
      </c>
      <c r="AH156" s="140" t="s">
        <v>139</v>
      </c>
      <c r="AJ156" s="140" t="s">
        <v>134</v>
      </c>
      <c r="AK156" s="140" t="s">
        <v>84</v>
      </c>
      <c r="AO156" s="12" t="s">
        <v>133</v>
      </c>
      <c r="AU156" s="141">
        <f t="shared" si="4"/>
        <v>0</v>
      </c>
      <c r="AV156" s="141">
        <f t="shared" si="5"/>
        <v>0</v>
      </c>
      <c r="AW156" s="141">
        <f t="shared" si="6"/>
        <v>0</v>
      </c>
      <c r="AX156" s="141">
        <f t="shared" si="7"/>
        <v>0</v>
      </c>
      <c r="AY156" s="141">
        <f t="shared" si="8"/>
        <v>0</v>
      </c>
      <c r="AZ156" s="12" t="s">
        <v>84</v>
      </c>
      <c r="BA156" s="141">
        <f t="shared" si="9"/>
        <v>0</v>
      </c>
      <c r="BB156" s="12" t="s">
        <v>139</v>
      </c>
      <c r="BC156" s="140" t="s">
        <v>214</v>
      </c>
    </row>
    <row r="157" spans="2:55" s="1" customFormat="1" ht="16.5" customHeight="1">
      <c r="B157" s="127"/>
      <c r="C157" s="201" t="s">
        <v>176</v>
      </c>
      <c r="D157" s="201" t="s">
        <v>134</v>
      </c>
      <c r="E157" s="202" t="s">
        <v>215</v>
      </c>
      <c r="F157" s="203" t="s">
        <v>216</v>
      </c>
      <c r="G157" s="204" t="s">
        <v>217</v>
      </c>
      <c r="H157" s="205">
        <v>1</v>
      </c>
      <c r="I157" s="206"/>
      <c r="J157" s="207">
        <f t="shared" si="0"/>
        <v>0</v>
      </c>
      <c r="K157" s="208"/>
      <c r="L157" s="148" t="s">
        <v>138</v>
      </c>
      <c r="M157" s="199" t="s">
        <v>1</v>
      </c>
      <c r="N157" s="137" t="s">
        <v>42</v>
      </c>
      <c r="P157" s="138">
        <f t="shared" si="1"/>
        <v>0</v>
      </c>
      <c r="Q157" s="138">
        <v>0</v>
      </c>
      <c r="R157" s="138">
        <f t="shared" si="2"/>
        <v>0</v>
      </c>
      <c r="S157" s="138">
        <v>0</v>
      </c>
      <c r="T157" s="139">
        <f t="shared" si="3"/>
        <v>0</v>
      </c>
      <c r="AH157" s="140" t="s">
        <v>139</v>
      </c>
      <c r="AJ157" s="140" t="s">
        <v>134</v>
      </c>
      <c r="AK157" s="140" t="s">
        <v>84</v>
      </c>
      <c r="AO157" s="12" t="s">
        <v>133</v>
      </c>
      <c r="AU157" s="141">
        <f t="shared" si="4"/>
        <v>0</v>
      </c>
      <c r="AV157" s="141">
        <f t="shared" si="5"/>
        <v>0</v>
      </c>
      <c r="AW157" s="141">
        <f t="shared" si="6"/>
        <v>0</v>
      </c>
      <c r="AX157" s="141">
        <f t="shared" si="7"/>
        <v>0</v>
      </c>
      <c r="AY157" s="141">
        <f t="shared" si="8"/>
        <v>0</v>
      </c>
      <c r="AZ157" s="12" t="s">
        <v>84</v>
      </c>
      <c r="BA157" s="141">
        <f t="shared" si="9"/>
        <v>0</v>
      </c>
      <c r="BB157" s="12" t="s">
        <v>139</v>
      </c>
      <c r="BC157" s="140" t="s">
        <v>218</v>
      </c>
    </row>
    <row r="158" spans="2:55" s="1" customFormat="1" ht="16.5" customHeight="1">
      <c r="B158" s="127"/>
      <c r="C158" s="201" t="s">
        <v>219</v>
      </c>
      <c r="D158" s="201" t="s">
        <v>134</v>
      </c>
      <c r="E158" s="202" t="s">
        <v>220</v>
      </c>
      <c r="F158" s="203" t="s">
        <v>221</v>
      </c>
      <c r="G158" s="204" t="s">
        <v>209</v>
      </c>
      <c r="H158" s="205">
        <v>1</v>
      </c>
      <c r="I158" s="206"/>
      <c r="J158" s="207">
        <f t="shared" si="0"/>
        <v>0</v>
      </c>
      <c r="K158" s="208"/>
      <c r="L158" s="148" t="s">
        <v>138</v>
      </c>
      <c r="M158" s="199" t="s">
        <v>1</v>
      </c>
      <c r="N158" s="137" t="s">
        <v>42</v>
      </c>
      <c r="P158" s="138">
        <f t="shared" si="1"/>
        <v>0</v>
      </c>
      <c r="Q158" s="138">
        <v>0</v>
      </c>
      <c r="R158" s="138">
        <f t="shared" si="2"/>
        <v>0</v>
      </c>
      <c r="S158" s="138">
        <v>0</v>
      </c>
      <c r="T158" s="139">
        <f t="shared" si="3"/>
        <v>0</v>
      </c>
      <c r="AH158" s="140" t="s">
        <v>139</v>
      </c>
      <c r="AJ158" s="140" t="s">
        <v>134</v>
      </c>
      <c r="AK158" s="140" t="s">
        <v>84</v>
      </c>
      <c r="AO158" s="12" t="s">
        <v>133</v>
      </c>
      <c r="AU158" s="141">
        <f t="shared" si="4"/>
        <v>0</v>
      </c>
      <c r="AV158" s="141">
        <f t="shared" si="5"/>
        <v>0</v>
      </c>
      <c r="AW158" s="141">
        <f t="shared" si="6"/>
        <v>0</v>
      </c>
      <c r="AX158" s="141">
        <f t="shared" si="7"/>
        <v>0</v>
      </c>
      <c r="AY158" s="141">
        <f t="shared" si="8"/>
        <v>0</v>
      </c>
      <c r="AZ158" s="12" t="s">
        <v>84</v>
      </c>
      <c r="BA158" s="141">
        <f t="shared" si="9"/>
        <v>0</v>
      </c>
      <c r="BB158" s="12" t="s">
        <v>139</v>
      </c>
      <c r="BC158" s="140" t="s">
        <v>222</v>
      </c>
    </row>
    <row r="159" spans="2:55" s="1" customFormat="1" ht="16.5" customHeight="1">
      <c r="B159" s="127"/>
      <c r="C159" s="209" t="s">
        <v>223</v>
      </c>
      <c r="D159" s="209" t="s">
        <v>134</v>
      </c>
      <c r="E159" s="210" t="s">
        <v>224</v>
      </c>
      <c r="F159" s="209" t="s">
        <v>225</v>
      </c>
      <c r="G159" s="210" t="s">
        <v>137</v>
      </c>
      <c r="H159" s="195">
        <v>1</v>
      </c>
      <c r="I159" s="191"/>
      <c r="J159" s="197">
        <f t="shared" si="0"/>
        <v>0</v>
      </c>
      <c r="K159" s="208"/>
      <c r="L159" s="148" t="s">
        <v>226</v>
      </c>
      <c r="M159" s="199" t="s">
        <v>1</v>
      </c>
      <c r="N159" s="137" t="s">
        <v>42</v>
      </c>
      <c r="P159" s="138">
        <f t="shared" si="1"/>
        <v>0</v>
      </c>
      <c r="Q159" s="138">
        <v>0</v>
      </c>
      <c r="R159" s="138">
        <f t="shared" si="2"/>
        <v>0</v>
      </c>
      <c r="S159" s="138">
        <v>0</v>
      </c>
      <c r="T159" s="139">
        <f t="shared" si="3"/>
        <v>0</v>
      </c>
      <c r="AH159" s="140" t="s">
        <v>139</v>
      </c>
      <c r="AJ159" s="140" t="s">
        <v>134</v>
      </c>
      <c r="AK159" s="140" t="s">
        <v>84</v>
      </c>
      <c r="AO159" s="12" t="s">
        <v>133</v>
      </c>
      <c r="AU159" s="141">
        <f t="shared" si="4"/>
        <v>0</v>
      </c>
      <c r="AV159" s="141">
        <f t="shared" si="5"/>
        <v>0</v>
      </c>
      <c r="AW159" s="141">
        <f t="shared" si="6"/>
        <v>0</v>
      </c>
      <c r="AX159" s="141">
        <f t="shared" si="7"/>
        <v>0</v>
      </c>
      <c r="AY159" s="141">
        <f t="shared" si="8"/>
        <v>0</v>
      </c>
      <c r="AZ159" s="12" t="s">
        <v>84</v>
      </c>
      <c r="BA159" s="141">
        <f t="shared" si="9"/>
        <v>0</v>
      </c>
      <c r="BB159" s="12" t="s">
        <v>139</v>
      </c>
      <c r="BC159" s="140" t="s">
        <v>227</v>
      </c>
    </row>
    <row r="160" spans="2:55" s="1" customFormat="1" ht="16.5" customHeight="1">
      <c r="B160" s="127"/>
      <c r="C160" s="209" t="s">
        <v>228</v>
      </c>
      <c r="D160" s="209" t="s">
        <v>134</v>
      </c>
      <c r="E160" s="210" t="s">
        <v>229</v>
      </c>
      <c r="F160" s="209" t="s">
        <v>136</v>
      </c>
      <c r="G160" s="210" t="s">
        <v>137</v>
      </c>
      <c r="H160" s="195">
        <v>1</v>
      </c>
      <c r="I160" s="191"/>
      <c r="J160" s="197">
        <f t="shared" si="0"/>
        <v>0</v>
      </c>
      <c r="K160" s="208"/>
      <c r="L160" s="148" t="s">
        <v>226</v>
      </c>
      <c r="M160" s="199" t="s">
        <v>1</v>
      </c>
      <c r="N160" s="137" t="s">
        <v>42</v>
      </c>
      <c r="P160" s="138">
        <f t="shared" si="1"/>
        <v>0</v>
      </c>
      <c r="Q160" s="138">
        <v>0</v>
      </c>
      <c r="R160" s="138">
        <f t="shared" si="2"/>
        <v>0</v>
      </c>
      <c r="S160" s="138">
        <v>0</v>
      </c>
      <c r="T160" s="139">
        <f t="shared" si="3"/>
        <v>0</v>
      </c>
      <c r="AH160" s="140" t="s">
        <v>139</v>
      </c>
      <c r="AJ160" s="140" t="s">
        <v>134</v>
      </c>
      <c r="AK160" s="140" t="s">
        <v>84</v>
      </c>
      <c r="AO160" s="12" t="s">
        <v>133</v>
      </c>
      <c r="AU160" s="141">
        <f t="shared" si="4"/>
        <v>0</v>
      </c>
      <c r="AV160" s="141">
        <f t="shared" si="5"/>
        <v>0</v>
      </c>
      <c r="AW160" s="141">
        <f t="shared" si="6"/>
        <v>0</v>
      </c>
      <c r="AX160" s="141">
        <f t="shared" si="7"/>
        <v>0</v>
      </c>
      <c r="AY160" s="141">
        <f t="shared" si="8"/>
        <v>0</v>
      </c>
      <c r="AZ160" s="12" t="s">
        <v>84</v>
      </c>
      <c r="BA160" s="141">
        <f t="shared" si="9"/>
        <v>0</v>
      </c>
      <c r="BB160" s="12" t="s">
        <v>139</v>
      </c>
      <c r="BC160" s="140" t="s">
        <v>230</v>
      </c>
    </row>
    <row r="161" spans="2:55" s="1" customFormat="1" ht="16.5" customHeight="1">
      <c r="B161" s="127"/>
      <c r="C161" s="209" t="s">
        <v>231</v>
      </c>
      <c r="D161" s="209" t="s">
        <v>134</v>
      </c>
      <c r="E161" s="210" t="s">
        <v>232</v>
      </c>
      <c r="F161" s="209" t="s">
        <v>233</v>
      </c>
      <c r="G161" s="210" t="s">
        <v>137</v>
      </c>
      <c r="H161" s="195">
        <v>1</v>
      </c>
      <c r="I161" s="191"/>
      <c r="J161" s="197">
        <f t="shared" si="0"/>
        <v>0</v>
      </c>
      <c r="K161" s="208"/>
      <c r="L161" s="148" t="s">
        <v>226</v>
      </c>
      <c r="M161" s="199" t="s">
        <v>1</v>
      </c>
      <c r="N161" s="137" t="s">
        <v>42</v>
      </c>
      <c r="P161" s="138">
        <f t="shared" si="1"/>
        <v>0</v>
      </c>
      <c r="Q161" s="138">
        <v>0</v>
      </c>
      <c r="R161" s="138">
        <f t="shared" si="2"/>
        <v>0</v>
      </c>
      <c r="S161" s="138">
        <v>0</v>
      </c>
      <c r="T161" s="139">
        <f t="shared" si="3"/>
        <v>0</v>
      </c>
      <c r="AH161" s="140" t="s">
        <v>139</v>
      </c>
      <c r="AJ161" s="140" t="s">
        <v>134</v>
      </c>
      <c r="AK161" s="140" t="s">
        <v>84</v>
      </c>
      <c r="AO161" s="12" t="s">
        <v>133</v>
      </c>
      <c r="AU161" s="141">
        <f t="shared" si="4"/>
        <v>0</v>
      </c>
      <c r="AV161" s="141">
        <f t="shared" si="5"/>
        <v>0</v>
      </c>
      <c r="AW161" s="141">
        <f t="shared" si="6"/>
        <v>0</v>
      </c>
      <c r="AX161" s="141">
        <f t="shared" si="7"/>
        <v>0</v>
      </c>
      <c r="AY161" s="141">
        <f t="shared" si="8"/>
        <v>0</v>
      </c>
      <c r="AZ161" s="12" t="s">
        <v>84</v>
      </c>
      <c r="BA161" s="141">
        <f t="shared" si="9"/>
        <v>0</v>
      </c>
      <c r="BB161" s="12" t="s">
        <v>139</v>
      </c>
      <c r="BC161" s="140" t="s">
        <v>234</v>
      </c>
    </row>
    <row r="162" spans="2:55" s="1" customFormat="1" ht="16.5" customHeight="1">
      <c r="B162" s="127"/>
      <c r="C162" s="209" t="s">
        <v>235</v>
      </c>
      <c r="D162" s="209" t="s">
        <v>134</v>
      </c>
      <c r="E162" s="210" t="s">
        <v>236</v>
      </c>
      <c r="F162" s="209" t="s">
        <v>237</v>
      </c>
      <c r="G162" s="210" t="s">
        <v>137</v>
      </c>
      <c r="H162" s="195">
        <v>1</v>
      </c>
      <c r="I162" s="191"/>
      <c r="J162" s="197">
        <f t="shared" si="0"/>
        <v>0</v>
      </c>
      <c r="K162" s="208"/>
      <c r="L162" s="148" t="s">
        <v>226</v>
      </c>
      <c r="M162" s="199" t="s">
        <v>1</v>
      </c>
      <c r="N162" s="137" t="s">
        <v>42</v>
      </c>
      <c r="P162" s="138">
        <f t="shared" si="1"/>
        <v>0</v>
      </c>
      <c r="Q162" s="138">
        <v>0</v>
      </c>
      <c r="R162" s="138">
        <f t="shared" si="2"/>
        <v>0</v>
      </c>
      <c r="S162" s="138">
        <v>0</v>
      </c>
      <c r="T162" s="139">
        <f t="shared" si="3"/>
        <v>0</v>
      </c>
      <c r="AH162" s="140" t="s">
        <v>139</v>
      </c>
      <c r="AJ162" s="140" t="s">
        <v>134</v>
      </c>
      <c r="AK162" s="140" t="s">
        <v>84</v>
      </c>
      <c r="AO162" s="12" t="s">
        <v>133</v>
      </c>
      <c r="AU162" s="141">
        <f t="shared" si="4"/>
        <v>0</v>
      </c>
      <c r="AV162" s="141">
        <f t="shared" si="5"/>
        <v>0</v>
      </c>
      <c r="AW162" s="141">
        <f t="shared" si="6"/>
        <v>0</v>
      </c>
      <c r="AX162" s="141">
        <f t="shared" si="7"/>
        <v>0</v>
      </c>
      <c r="AY162" s="141">
        <f t="shared" si="8"/>
        <v>0</v>
      </c>
      <c r="AZ162" s="12" t="s">
        <v>84</v>
      </c>
      <c r="BA162" s="141">
        <f t="shared" si="9"/>
        <v>0</v>
      </c>
      <c r="BB162" s="12" t="s">
        <v>139</v>
      </c>
      <c r="BC162" s="140" t="s">
        <v>238</v>
      </c>
    </row>
    <row r="163" spans="2:55" s="1" customFormat="1" ht="16.5" customHeight="1">
      <c r="B163" s="127"/>
      <c r="C163" s="209" t="s">
        <v>239</v>
      </c>
      <c r="D163" s="209" t="s">
        <v>134</v>
      </c>
      <c r="E163" s="210" t="s">
        <v>240</v>
      </c>
      <c r="F163" s="209" t="s">
        <v>241</v>
      </c>
      <c r="G163" s="210" t="s">
        <v>137</v>
      </c>
      <c r="H163" s="195">
        <v>1</v>
      </c>
      <c r="I163" s="191"/>
      <c r="J163" s="197">
        <f t="shared" si="0"/>
        <v>0</v>
      </c>
      <c r="K163" s="208"/>
      <c r="L163" s="148" t="s">
        <v>226</v>
      </c>
      <c r="M163" s="199" t="s">
        <v>1</v>
      </c>
      <c r="N163" s="137" t="s">
        <v>42</v>
      </c>
      <c r="P163" s="138">
        <f t="shared" si="1"/>
        <v>0</v>
      </c>
      <c r="Q163" s="138">
        <v>0</v>
      </c>
      <c r="R163" s="138">
        <f t="shared" si="2"/>
        <v>0</v>
      </c>
      <c r="S163" s="138">
        <v>0</v>
      </c>
      <c r="T163" s="139">
        <f t="shared" si="3"/>
        <v>0</v>
      </c>
      <c r="AH163" s="140" t="s">
        <v>139</v>
      </c>
      <c r="AJ163" s="140" t="s">
        <v>134</v>
      </c>
      <c r="AK163" s="140" t="s">
        <v>84</v>
      </c>
      <c r="AO163" s="12" t="s">
        <v>133</v>
      </c>
      <c r="AU163" s="141">
        <f t="shared" si="4"/>
        <v>0</v>
      </c>
      <c r="AV163" s="141">
        <f t="shared" si="5"/>
        <v>0</v>
      </c>
      <c r="AW163" s="141">
        <f t="shared" si="6"/>
        <v>0</v>
      </c>
      <c r="AX163" s="141">
        <f t="shared" si="7"/>
        <v>0</v>
      </c>
      <c r="AY163" s="141">
        <f t="shared" si="8"/>
        <v>0</v>
      </c>
      <c r="AZ163" s="12" t="s">
        <v>84</v>
      </c>
      <c r="BA163" s="141">
        <f t="shared" si="9"/>
        <v>0</v>
      </c>
      <c r="BB163" s="12" t="s">
        <v>139</v>
      </c>
      <c r="BC163" s="140" t="s">
        <v>242</v>
      </c>
    </row>
    <row r="164" spans="2:55" s="1" customFormat="1" ht="16.5" customHeight="1">
      <c r="B164" s="127"/>
      <c r="C164" s="209" t="s">
        <v>243</v>
      </c>
      <c r="D164" s="209" t="s">
        <v>134</v>
      </c>
      <c r="E164" s="210" t="s">
        <v>244</v>
      </c>
      <c r="F164" s="209" t="s">
        <v>245</v>
      </c>
      <c r="G164" s="210" t="s">
        <v>137</v>
      </c>
      <c r="H164" s="195">
        <v>2</v>
      </c>
      <c r="I164" s="191"/>
      <c r="J164" s="197">
        <f t="shared" si="0"/>
        <v>0</v>
      </c>
      <c r="K164" s="208"/>
      <c r="L164" s="148" t="s">
        <v>226</v>
      </c>
      <c r="M164" s="199" t="s">
        <v>1</v>
      </c>
      <c r="N164" s="137" t="s">
        <v>42</v>
      </c>
      <c r="P164" s="138">
        <f t="shared" si="1"/>
        <v>0</v>
      </c>
      <c r="Q164" s="138">
        <v>0</v>
      </c>
      <c r="R164" s="138">
        <f t="shared" si="2"/>
        <v>0</v>
      </c>
      <c r="S164" s="138">
        <v>0</v>
      </c>
      <c r="T164" s="139">
        <f t="shared" si="3"/>
        <v>0</v>
      </c>
      <c r="AH164" s="140" t="s">
        <v>139</v>
      </c>
      <c r="AJ164" s="140" t="s">
        <v>134</v>
      </c>
      <c r="AK164" s="140" t="s">
        <v>84</v>
      </c>
      <c r="AO164" s="12" t="s">
        <v>133</v>
      </c>
      <c r="AU164" s="141">
        <f t="shared" si="4"/>
        <v>0</v>
      </c>
      <c r="AV164" s="141">
        <f t="shared" si="5"/>
        <v>0</v>
      </c>
      <c r="AW164" s="141">
        <f t="shared" si="6"/>
        <v>0</v>
      </c>
      <c r="AX164" s="141">
        <f t="shared" si="7"/>
        <v>0</v>
      </c>
      <c r="AY164" s="141">
        <f t="shared" si="8"/>
        <v>0</v>
      </c>
      <c r="AZ164" s="12" t="s">
        <v>84</v>
      </c>
      <c r="BA164" s="141">
        <f t="shared" si="9"/>
        <v>0</v>
      </c>
      <c r="BB164" s="12" t="s">
        <v>139</v>
      </c>
      <c r="BC164" s="140" t="s">
        <v>246</v>
      </c>
    </row>
    <row r="165" spans="2:55" s="1" customFormat="1" ht="16.5" customHeight="1">
      <c r="B165" s="127"/>
      <c r="C165" s="209" t="s">
        <v>247</v>
      </c>
      <c r="D165" s="209" t="s">
        <v>134</v>
      </c>
      <c r="E165" s="210" t="s">
        <v>248</v>
      </c>
      <c r="F165" s="209" t="s">
        <v>249</v>
      </c>
      <c r="G165" s="210" t="s">
        <v>137</v>
      </c>
      <c r="H165" s="195">
        <v>1</v>
      </c>
      <c r="I165" s="191"/>
      <c r="J165" s="197">
        <f t="shared" si="0"/>
        <v>0</v>
      </c>
      <c r="K165" s="208"/>
      <c r="L165" s="148" t="s">
        <v>226</v>
      </c>
      <c r="M165" s="199" t="s">
        <v>1</v>
      </c>
      <c r="N165" s="137" t="s">
        <v>42</v>
      </c>
      <c r="P165" s="138">
        <f t="shared" si="1"/>
        <v>0</v>
      </c>
      <c r="Q165" s="138">
        <v>0</v>
      </c>
      <c r="R165" s="138">
        <f t="shared" si="2"/>
        <v>0</v>
      </c>
      <c r="S165" s="138">
        <v>0</v>
      </c>
      <c r="T165" s="139">
        <f t="shared" si="3"/>
        <v>0</v>
      </c>
      <c r="AH165" s="140" t="s">
        <v>139</v>
      </c>
      <c r="AJ165" s="140" t="s">
        <v>134</v>
      </c>
      <c r="AK165" s="140" t="s">
        <v>84</v>
      </c>
      <c r="AO165" s="12" t="s">
        <v>133</v>
      </c>
      <c r="AU165" s="141">
        <f t="shared" si="4"/>
        <v>0</v>
      </c>
      <c r="AV165" s="141">
        <f t="shared" si="5"/>
        <v>0</v>
      </c>
      <c r="AW165" s="141">
        <f t="shared" si="6"/>
        <v>0</v>
      </c>
      <c r="AX165" s="141">
        <f t="shared" si="7"/>
        <v>0</v>
      </c>
      <c r="AY165" s="141">
        <f t="shared" si="8"/>
        <v>0</v>
      </c>
      <c r="AZ165" s="12" t="s">
        <v>84</v>
      </c>
      <c r="BA165" s="141">
        <f t="shared" si="9"/>
        <v>0</v>
      </c>
      <c r="BB165" s="12" t="s">
        <v>139</v>
      </c>
      <c r="BC165" s="140" t="s">
        <v>250</v>
      </c>
    </row>
    <row r="166" spans="2:55" s="1" customFormat="1" ht="16.5" customHeight="1">
      <c r="B166" s="127"/>
      <c r="C166" s="209" t="s">
        <v>251</v>
      </c>
      <c r="D166" s="209" t="s">
        <v>134</v>
      </c>
      <c r="E166" s="210" t="s">
        <v>252</v>
      </c>
      <c r="F166" s="209" t="s">
        <v>253</v>
      </c>
      <c r="G166" s="210" t="s">
        <v>137</v>
      </c>
      <c r="H166" s="195">
        <v>2</v>
      </c>
      <c r="I166" s="191"/>
      <c r="J166" s="197">
        <f t="shared" si="0"/>
        <v>0</v>
      </c>
      <c r="K166" s="208"/>
      <c r="L166" s="148" t="s">
        <v>226</v>
      </c>
      <c r="M166" s="199" t="s">
        <v>1</v>
      </c>
      <c r="N166" s="137" t="s">
        <v>42</v>
      </c>
      <c r="P166" s="138">
        <f t="shared" si="1"/>
        <v>0</v>
      </c>
      <c r="Q166" s="138">
        <v>0</v>
      </c>
      <c r="R166" s="138">
        <f t="shared" si="2"/>
        <v>0</v>
      </c>
      <c r="S166" s="138">
        <v>0</v>
      </c>
      <c r="T166" s="139">
        <f t="shared" si="3"/>
        <v>0</v>
      </c>
      <c r="AH166" s="140" t="s">
        <v>139</v>
      </c>
      <c r="AJ166" s="140" t="s">
        <v>134</v>
      </c>
      <c r="AK166" s="140" t="s">
        <v>84</v>
      </c>
      <c r="AO166" s="12" t="s">
        <v>133</v>
      </c>
      <c r="AU166" s="141">
        <f t="shared" si="4"/>
        <v>0</v>
      </c>
      <c r="AV166" s="141">
        <f t="shared" si="5"/>
        <v>0</v>
      </c>
      <c r="AW166" s="141">
        <f t="shared" si="6"/>
        <v>0</v>
      </c>
      <c r="AX166" s="141">
        <f t="shared" si="7"/>
        <v>0</v>
      </c>
      <c r="AY166" s="141">
        <f t="shared" si="8"/>
        <v>0</v>
      </c>
      <c r="AZ166" s="12" t="s">
        <v>84</v>
      </c>
      <c r="BA166" s="141">
        <f t="shared" si="9"/>
        <v>0</v>
      </c>
      <c r="BB166" s="12" t="s">
        <v>139</v>
      </c>
      <c r="BC166" s="140" t="s">
        <v>254</v>
      </c>
    </row>
    <row r="167" spans="2:55" s="1" customFormat="1" ht="16.5" customHeight="1">
      <c r="B167" s="127"/>
      <c r="C167" s="209" t="s">
        <v>255</v>
      </c>
      <c r="D167" s="209" t="s">
        <v>134</v>
      </c>
      <c r="E167" s="210" t="s">
        <v>256</v>
      </c>
      <c r="F167" s="209" t="s">
        <v>257</v>
      </c>
      <c r="G167" s="210" t="s">
        <v>137</v>
      </c>
      <c r="H167" s="195">
        <v>1</v>
      </c>
      <c r="I167" s="191"/>
      <c r="J167" s="197">
        <f t="shared" si="0"/>
        <v>0</v>
      </c>
      <c r="K167" s="208"/>
      <c r="L167" s="148" t="s">
        <v>226</v>
      </c>
      <c r="M167" s="199" t="s">
        <v>1</v>
      </c>
      <c r="N167" s="137" t="s">
        <v>42</v>
      </c>
      <c r="P167" s="138">
        <f t="shared" si="1"/>
        <v>0</v>
      </c>
      <c r="Q167" s="138">
        <v>0</v>
      </c>
      <c r="R167" s="138">
        <f t="shared" si="2"/>
        <v>0</v>
      </c>
      <c r="S167" s="138">
        <v>0</v>
      </c>
      <c r="T167" s="139">
        <f t="shared" si="3"/>
        <v>0</v>
      </c>
      <c r="AH167" s="140" t="s">
        <v>139</v>
      </c>
      <c r="AJ167" s="140" t="s">
        <v>134</v>
      </c>
      <c r="AK167" s="140" t="s">
        <v>84</v>
      </c>
      <c r="AO167" s="12" t="s">
        <v>133</v>
      </c>
      <c r="AU167" s="141">
        <f t="shared" si="4"/>
        <v>0</v>
      </c>
      <c r="AV167" s="141">
        <f t="shared" si="5"/>
        <v>0</v>
      </c>
      <c r="AW167" s="141">
        <f t="shared" si="6"/>
        <v>0</v>
      </c>
      <c r="AX167" s="141">
        <f t="shared" si="7"/>
        <v>0</v>
      </c>
      <c r="AY167" s="141">
        <f t="shared" si="8"/>
        <v>0</v>
      </c>
      <c r="AZ167" s="12" t="s">
        <v>84</v>
      </c>
      <c r="BA167" s="141">
        <f t="shared" si="9"/>
        <v>0</v>
      </c>
      <c r="BB167" s="12" t="s">
        <v>139</v>
      </c>
      <c r="BC167" s="140" t="s">
        <v>258</v>
      </c>
    </row>
    <row r="168" spans="2:55" s="1" customFormat="1" ht="16.5" customHeight="1">
      <c r="B168" s="127"/>
      <c r="C168" s="209" t="s">
        <v>259</v>
      </c>
      <c r="D168" s="209" t="s">
        <v>134</v>
      </c>
      <c r="E168" s="210" t="s">
        <v>260</v>
      </c>
      <c r="F168" s="209" t="s">
        <v>261</v>
      </c>
      <c r="G168" s="210" t="s">
        <v>209</v>
      </c>
      <c r="H168" s="195">
        <v>1</v>
      </c>
      <c r="I168" s="191"/>
      <c r="J168" s="197">
        <f t="shared" si="0"/>
        <v>0</v>
      </c>
      <c r="K168" s="208"/>
      <c r="L168" s="148" t="s">
        <v>226</v>
      </c>
      <c r="M168" s="199" t="s">
        <v>1</v>
      </c>
      <c r="N168" s="137" t="s">
        <v>42</v>
      </c>
      <c r="P168" s="138">
        <f t="shared" si="1"/>
        <v>0</v>
      </c>
      <c r="Q168" s="138">
        <v>0</v>
      </c>
      <c r="R168" s="138">
        <f t="shared" si="2"/>
        <v>0</v>
      </c>
      <c r="S168" s="138">
        <v>0</v>
      </c>
      <c r="T168" s="139">
        <f t="shared" si="3"/>
        <v>0</v>
      </c>
      <c r="AH168" s="140" t="s">
        <v>139</v>
      </c>
      <c r="AJ168" s="140" t="s">
        <v>134</v>
      </c>
      <c r="AK168" s="140" t="s">
        <v>84</v>
      </c>
      <c r="AO168" s="12" t="s">
        <v>133</v>
      </c>
      <c r="AU168" s="141">
        <f t="shared" si="4"/>
        <v>0</v>
      </c>
      <c r="AV168" s="141">
        <f t="shared" si="5"/>
        <v>0</v>
      </c>
      <c r="AW168" s="141">
        <f t="shared" si="6"/>
        <v>0</v>
      </c>
      <c r="AX168" s="141">
        <f t="shared" si="7"/>
        <v>0</v>
      </c>
      <c r="AY168" s="141">
        <f t="shared" si="8"/>
        <v>0</v>
      </c>
      <c r="AZ168" s="12" t="s">
        <v>84</v>
      </c>
      <c r="BA168" s="141">
        <f t="shared" si="9"/>
        <v>0</v>
      </c>
      <c r="BB168" s="12" t="s">
        <v>139</v>
      </c>
      <c r="BC168" s="140" t="s">
        <v>262</v>
      </c>
    </row>
    <row r="169" spans="2:55" s="1" customFormat="1" ht="16.5" customHeight="1">
      <c r="B169" s="127"/>
      <c r="C169" s="209" t="s">
        <v>263</v>
      </c>
      <c r="D169" s="209" t="s">
        <v>134</v>
      </c>
      <c r="E169" s="210" t="s">
        <v>264</v>
      </c>
      <c r="F169" s="209" t="s">
        <v>216</v>
      </c>
      <c r="G169" s="210" t="s">
        <v>217</v>
      </c>
      <c r="H169" s="195">
        <v>1</v>
      </c>
      <c r="I169" s="191"/>
      <c r="J169" s="197">
        <f t="shared" si="0"/>
        <v>0</v>
      </c>
      <c r="K169" s="208"/>
      <c r="L169" s="148" t="s">
        <v>226</v>
      </c>
      <c r="M169" s="199" t="s">
        <v>1</v>
      </c>
      <c r="N169" s="137" t="s">
        <v>42</v>
      </c>
      <c r="P169" s="138">
        <f t="shared" si="1"/>
        <v>0</v>
      </c>
      <c r="Q169" s="138">
        <v>0</v>
      </c>
      <c r="R169" s="138">
        <f t="shared" si="2"/>
        <v>0</v>
      </c>
      <c r="S169" s="138">
        <v>0</v>
      </c>
      <c r="T169" s="139">
        <f t="shared" si="3"/>
        <v>0</v>
      </c>
      <c r="AH169" s="140" t="s">
        <v>139</v>
      </c>
      <c r="AJ169" s="140" t="s">
        <v>134</v>
      </c>
      <c r="AK169" s="140" t="s">
        <v>84</v>
      </c>
      <c r="AO169" s="12" t="s">
        <v>133</v>
      </c>
      <c r="AU169" s="141">
        <f t="shared" si="4"/>
        <v>0</v>
      </c>
      <c r="AV169" s="141">
        <f t="shared" si="5"/>
        <v>0</v>
      </c>
      <c r="AW169" s="141">
        <f t="shared" si="6"/>
        <v>0</v>
      </c>
      <c r="AX169" s="141">
        <f t="shared" si="7"/>
        <v>0</v>
      </c>
      <c r="AY169" s="141">
        <f t="shared" si="8"/>
        <v>0</v>
      </c>
      <c r="AZ169" s="12" t="s">
        <v>84</v>
      </c>
      <c r="BA169" s="141">
        <f t="shared" si="9"/>
        <v>0</v>
      </c>
      <c r="BB169" s="12" t="s">
        <v>139</v>
      </c>
      <c r="BC169" s="140" t="s">
        <v>265</v>
      </c>
    </row>
    <row r="170" spans="2:55" s="10" customFormat="1" ht="30">
      <c r="B170" s="117"/>
      <c r="C170" s="245"/>
      <c r="D170" s="211" t="s">
        <v>76</v>
      </c>
      <c r="E170" s="210" t="s">
        <v>266</v>
      </c>
      <c r="F170" s="226" t="s">
        <v>267</v>
      </c>
      <c r="G170" s="246"/>
      <c r="H170" s="227"/>
      <c r="I170" s="248"/>
      <c r="J170" s="251">
        <f>SUM(J171:J204)</f>
        <v>0</v>
      </c>
      <c r="K170" s="212"/>
      <c r="L170" s="250" t="s">
        <v>268</v>
      </c>
      <c r="P170" s="123">
        <f>SUM(P171:P204)</f>
        <v>0</v>
      </c>
      <c r="R170" s="123">
        <f>SUM(R171:R204)</f>
        <v>0</v>
      </c>
      <c r="T170" s="124">
        <f>SUM(T171:T204)</f>
        <v>0</v>
      </c>
      <c r="AH170" s="118" t="s">
        <v>84</v>
      </c>
      <c r="AJ170" s="125" t="s">
        <v>76</v>
      </c>
      <c r="AK170" s="125" t="s">
        <v>77</v>
      </c>
      <c r="AO170" s="118" t="s">
        <v>133</v>
      </c>
      <c r="BA170" s="126">
        <f>SUM(BA171:BA204)</f>
        <v>0</v>
      </c>
    </row>
    <row r="171" spans="2:55" s="1" customFormat="1">
      <c r="B171" s="127"/>
      <c r="C171" s="211" t="s">
        <v>269</v>
      </c>
      <c r="D171" s="211" t="s">
        <v>134</v>
      </c>
      <c r="E171" s="210" t="s">
        <v>270</v>
      </c>
      <c r="F171" s="209" t="s">
        <v>271</v>
      </c>
      <c r="G171" s="210" t="s">
        <v>137</v>
      </c>
      <c r="H171" s="195">
        <v>1</v>
      </c>
      <c r="I171" s="191"/>
      <c r="J171" s="197">
        <f t="shared" ref="J171:J204" si="10">ROUND(I171*H171,2)</f>
        <v>0</v>
      </c>
      <c r="K171" s="208"/>
      <c r="L171" s="148" t="s">
        <v>226</v>
      </c>
      <c r="M171" s="199" t="s">
        <v>1</v>
      </c>
      <c r="N171" s="137" t="s">
        <v>42</v>
      </c>
      <c r="P171" s="138">
        <f t="shared" ref="P171:P204" si="11">O171*H171</f>
        <v>0</v>
      </c>
      <c r="Q171" s="138">
        <v>0</v>
      </c>
      <c r="R171" s="138">
        <f t="shared" ref="R171:R204" si="12">Q171*H171</f>
        <v>0</v>
      </c>
      <c r="S171" s="138">
        <v>0</v>
      </c>
      <c r="T171" s="139">
        <f t="shared" ref="T171:T204" si="13">S171*H171</f>
        <v>0</v>
      </c>
      <c r="AH171" s="140" t="s">
        <v>139</v>
      </c>
      <c r="AJ171" s="140" t="s">
        <v>134</v>
      </c>
      <c r="AK171" s="140" t="s">
        <v>84</v>
      </c>
      <c r="AO171" s="12" t="s">
        <v>133</v>
      </c>
      <c r="AU171" s="141">
        <f t="shared" ref="AU171:AU204" si="14">IF(N171="základní",J171,0)</f>
        <v>0</v>
      </c>
      <c r="AV171" s="141">
        <f t="shared" ref="AV171:AV204" si="15">IF(N171="snížená",J171,0)</f>
        <v>0</v>
      </c>
      <c r="AW171" s="141">
        <f t="shared" ref="AW171:AW204" si="16">IF(N171="zákl. přenesená",J171,0)</f>
        <v>0</v>
      </c>
      <c r="AX171" s="141">
        <f t="shared" ref="AX171:AX204" si="17">IF(N171="sníž. přenesená",J171,0)</f>
        <v>0</v>
      </c>
      <c r="AY171" s="141">
        <f t="shared" ref="AY171:AY204" si="18">IF(N171="nulová",J171,0)</f>
        <v>0</v>
      </c>
      <c r="AZ171" s="12" t="s">
        <v>84</v>
      </c>
      <c r="BA171" s="141">
        <f t="shared" ref="BA171:BA204" si="19">ROUND(I171*H171,2)</f>
        <v>0</v>
      </c>
      <c r="BB171" s="12" t="s">
        <v>139</v>
      </c>
      <c r="BC171" s="140" t="s">
        <v>272</v>
      </c>
    </row>
    <row r="172" spans="2:55" s="1" customFormat="1" ht="16.5" customHeight="1">
      <c r="B172" s="127"/>
      <c r="C172" s="211" t="s">
        <v>273</v>
      </c>
      <c r="D172" s="211" t="s">
        <v>134</v>
      </c>
      <c r="E172" s="210" t="s">
        <v>274</v>
      </c>
      <c r="F172" s="209" t="s">
        <v>275</v>
      </c>
      <c r="G172" s="210" t="s">
        <v>137</v>
      </c>
      <c r="H172" s="195">
        <v>1</v>
      </c>
      <c r="I172" s="191"/>
      <c r="J172" s="197">
        <f t="shared" si="10"/>
        <v>0</v>
      </c>
      <c r="K172" s="208"/>
      <c r="L172" s="148" t="s">
        <v>226</v>
      </c>
      <c r="M172" s="199" t="s">
        <v>1</v>
      </c>
      <c r="N172" s="137" t="s">
        <v>42</v>
      </c>
      <c r="P172" s="138">
        <f t="shared" si="11"/>
        <v>0</v>
      </c>
      <c r="Q172" s="138">
        <v>0</v>
      </c>
      <c r="R172" s="138">
        <f t="shared" si="12"/>
        <v>0</v>
      </c>
      <c r="S172" s="138">
        <v>0</v>
      </c>
      <c r="T172" s="139">
        <f t="shared" si="13"/>
        <v>0</v>
      </c>
      <c r="AH172" s="140" t="s">
        <v>139</v>
      </c>
      <c r="AJ172" s="140" t="s">
        <v>134</v>
      </c>
      <c r="AK172" s="140" t="s">
        <v>84</v>
      </c>
      <c r="AO172" s="12" t="s">
        <v>133</v>
      </c>
      <c r="AU172" s="141">
        <f t="shared" si="14"/>
        <v>0</v>
      </c>
      <c r="AV172" s="141">
        <f t="shared" si="15"/>
        <v>0</v>
      </c>
      <c r="AW172" s="141">
        <f t="shared" si="16"/>
        <v>0</v>
      </c>
      <c r="AX172" s="141">
        <f t="shared" si="17"/>
        <v>0</v>
      </c>
      <c r="AY172" s="141">
        <f t="shared" si="18"/>
        <v>0</v>
      </c>
      <c r="AZ172" s="12" t="s">
        <v>84</v>
      </c>
      <c r="BA172" s="141">
        <f t="shared" si="19"/>
        <v>0</v>
      </c>
      <c r="BB172" s="12" t="s">
        <v>139</v>
      </c>
      <c r="BC172" s="140" t="s">
        <v>276</v>
      </c>
    </row>
    <row r="173" spans="2:55" s="1" customFormat="1" ht="16.5" customHeight="1">
      <c r="B173" s="127"/>
      <c r="C173" s="211" t="s">
        <v>277</v>
      </c>
      <c r="D173" s="211" t="s">
        <v>134</v>
      </c>
      <c r="E173" s="210" t="s">
        <v>278</v>
      </c>
      <c r="F173" s="209" t="s">
        <v>279</v>
      </c>
      <c r="G173" s="210" t="s">
        <v>137</v>
      </c>
      <c r="H173" s="195">
        <v>1</v>
      </c>
      <c r="I173" s="191"/>
      <c r="J173" s="197">
        <f t="shared" si="10"/>
        <v>0</v>
      </c>
      <c r="K173" s="208"/>
      <c r="L173" s="148" t="s">
        <v>226</v>
      </c>
      <c r="M173" s="199" t="s">
        <v>1</v>
      </c>
      <c r="N173" s="137" t="s">
        <v>42</v>
      </c>
      <c r="P173" s="138">
        <f t="shared" si="11"/>
        <v>0</v>
      </c>
      <c r="Q173" s="138">
        <v>0</v>
      </c>
      <c r="R173" s="138">
        <f t="shared" si="12"/>
        <v>0</v>
      </c>
      <c r="S173" s="138">
        <v>0</v>
      </c>
      <c r="T173" s="139">
        <f t="shared" si="13"/>
        <v>0</v>
      </c>
      <c r="AH173" s="140" t="s">
        <v>139</v>
      </c>
      <c r="AJ173" s="140" t="s">
        <v>134</v>
      </c>
      <c r="AK173" s="140" t="s">
        <v>84</v>
      </c>
      <c r="AO173" s="12" t="s">
        <v>133</v>
      </c>
      <c r="AU173" s="141">
        <f t="shared" si="14"/>
        <v>0</v>
      </c>
      <c r="AV173" s="141">
        <f t="shared" si="15"/>
        <v>0</v>
      </c>
      <c r="AW173" s="141">
        <f t="shared" si="16"/>
        <v>0</v>
      </c>
      <c r="AX173" s="141">
        <f t="shared" si="17"/>
        <v>0</v>
      </c>
      <c r="AY173" s="141">
        <f t="shared" si="18"/>
        <v>0</v>
      </c>
      <c r="AZ173" s="12" t="s">
        <v>84</v>
      </c>
      <c r="BA173" s="141">
        <f t="shared" si="19"/>
        <v>0</v>
      </c>
      <c r="BB173" s="12" t="s">
        <v>139</v>
      </c>
      <c r="BC173" s="140" t="s">
        <v>280</v>
      </c>
    </row>
    <row r="174" spans="2:55" s="1" customFormat="1" ht="16.5" customHeight="1">
      <c r="B174" s="127"/>
      <c r="C174" s="211" t="s">
        <v>281</v>
      </c>
      <c r="D174" s="211" t="s">
        <v>134</v>
      </c>
      <c r="E174" s="210" t="s">
        <v>282</v>
      </c>
      <c r="F174" s="209" t="s">
        <v>283</v>
      </c>
      <c r="G174" s="210" t="s">
        <v>137</v>
      </c>
      <c r="H174" s="195">
        <v>2</v>
      </c>
      <c r="I174" s="191"/>
      <c r="J174" s="197">
        <f t="shared" si="10"/>
        <v>0</v>
      </c>
      <c r="K174" s="208"/>
      <c r="L174" s="148" t="s">
        <v>226</v>
      </c>
      <c r="M174" s="199" t="s">
        <v>1</v>
      </c>
      <c r="N174" s="137" t="s">
        <v>42</v>
      </c>
      <c r="P174" s="138">
        <f t="shared" si="11"/>
        <v>0</v>
      </c>
      <c r="Q174" s="138">
        <v>0</v>
      </c>
      <c r="R174" s="138">
        <f t="shared" si="12"/>
        <v>0</v>
      </c>
      <c r="S174" s="138">
        <v>0</v>
      </c>
      <c r="T174" s="139">
        <f t="shared" si="13"/>
        <v>0</v>
      </c>
      <c r="AH174" s="140" t="s">
        <v>139</v>
      </c>
      <c r="AJ174" s="140" t="s">
        <v>134</v>
      </c>
      <c r="AK174" s="140" t="s">
        <v>84</v>
      </c>
      <c r="AO174" s="12" t="s">
        <v>133</v>
      </c>
      <c r="AU174" s="141">
        <f t="shared" si="14"/>
        <v>0</v>
      </c>
      <c r="AV174" s="141">
        <f t="shared" si="15"/>
        <v>0</v>
      </c>
      <c r="AW174" s="141">
        <f t="shared" si="16"/>
        <v>0</v>
      </c>
      <c r="AX174" s="141">
        <f t="shared" si="17"/>
        <v>0</v>
      </c>
      <c r="AY174" s="141">
        <f t="shared" si="18"/>
        <v>0</v>
      </c>
      <c r="AZ174" s="12" t="s">
        <v>84</v>
      </c>
      <c r="BA174" s="141">
        <f t="shared" si="19"/>
        <v>0</v>
      </c>
      <c r="BB174" s="12" t="s">
        <v>139</v>
      </c>
      <c r="BC174" s="140" t="s">
        <v>284</v>
      </c>
    </row>
    <row r="175" spans="2:55" s="1" customFormat="1" ht="16.5" customHeight="1">
      <c r="B175" s="127"/>
      <c r="C175" s="211" t="s">
        <v>285</v>
      </c>
      <c r="D175" s="211" t="s">
        <v>134</v>
      </c>
      <c r="E175" s="210" t="s">
        <v>286</v>
      </c>
      <c r="F175" s="209" t="s">
        <v>287</v>
      </c>
      <c r="G175" s="210" t="s">
        <v>137</v>
      </c>
      <c r="H175" s="195">
        <v>3</v>
      </c>
      <c r="I175" s="191"/>
      <c r="J175" s="197">
        <f t="shared" si="10"/>
        <v>0</v>
      </c>
      <c r="K175" s="208"/>
      <c r="L175" s="148" t="s">
        <v>226</v>
      </c>
      <c r="M175" s="199" t="s">
        <v>1</v>
      </c>
      <c r="N175" s="137" t="s">
        <v>42</v>
      </c>
      <c r="P175" s="138">
        <f t="shared" si="11"/>
        <v>0</v>
      </c>
      <c r="Q175" s="138">
        <v>0</v>
      </c>
      <c r="R175" s="138">
        <f t="shared" si="12"/>
        <v>0</v>
      </c>
      <c r="S175" s="138">
        <v>0</v>
      </c>
      <c r="T175" s="139">
        <f t="shared" si="13"/>
        <v>0</v>
      </c>
      <c r="AH175" s="140" t="s">
        <v>139</v>
      </c>
      <c r="AJ175" s="140" t="s">
        <v>134</v>
      </c>
      <c r="AK175" s="140" t="s">
        <v>84</v>
      </c>
      <c r="AO175" s="12" t="s">
        <v>133</v>
      </c>
      <c r="AU175" s="141">
        <f t="shared" si="14"/>
        <v>0</v>
      </c>
      <c r="AV175" s="141">
        <f t="shared" si="15"/>
        <v>0</v>
      </c>
      <c r="AW175" s="141">
        <f t="shared" si="16"/>
        <v>0</v>
      </c>
      <c r="AX175" s="141">
        <f t="shared" si="17"/>
        <v>0</v>
      </c>
      <c r="AY175" s="141">
        <f t="shared" si="18"/>
        <v>0</v>
      </c>
      <c r="AZ175" s="12" t="s">
        <v>84</v>
      </c>
      <c r="BA175" s="141">
        <f t="shared" si="19"/>
        <v>0</v>
      </c>
      <c r="BB175" s="12" t="s">
        <v>139</v>
      </c>
      <c r="BC175" s="140" t="s">
        <v>288</v>
      </c>
    </row>
    <row r="176" spans="2:55" s="1" customFormat="1" ht="16.5" customHeight="1">
      <c r="B176" s="127"/>
      <c r="C176" s="211" t="s">
        <v>289</v>
      </c>
      <c r="D176" s="211" t="s">
        <v>134</v>
      </c>
      <c r="E176" s="210" t="s">
        <v>290</v>
      </c>
      <c r="F176" s="209" t="s">
        <v>291</v>
      </c>
      <c r="G176" s="210" t="s">
        <v>137</v>
      </c>
      <c r="H176" s="195">
        <v>10</v>
      </c>
      <c r="I176" s="191"/>
      <c r="J176" s="197">
        <f t="shared" si="10"/>
        <v>0</v>
      </c>
      <c r="K176" s="208"/>
      <c r="L176" s="148" t="s">
        <v>226</v>
      </c>
      <c r="M176" s="199" t="s">
        <v>1</v>
      </c>
      <c r="N176" s="137" t="s">
        <v>42</v>
      </c>
      <c r="P176" s="138">
        <f t="shared" si="11"/>
        <v>0</v>
      </c>
      <c r="Q176" s="138">
        <v>0</v>
      </c>
      <c r="R176" s="138">
        <f t="shared" si="12"/>
        <v>0</v>
      </c>
      <c r="S176" s="138">
        <v>0</v>
      </c>
      <c r="T176" s="139">
        <f t="shared" si="13"/>
        <v>0</v>
      </c>
      <c r="AH176" s="140" t="s">
        <v>139</v>
      </c>
      <c r="AJ176" s="140" t="s">
        <v>134</v>
      </c>
      <c r="AK176" s="140" t="s">
        <v>84</v>
      </c>
      <c r="AO176" s="12" t="s">
        <v>133</v>
      </c>
      <c r="AU176" s="141">
        <f t="shared" si="14"/>
        <v>0</v>
      </c>
      <c r="AV176" s="141">
        <f t="shared" si="15"/>
        <v>0</v>
      </c>
      <c r="AW176" s="141">
        <f t="shared" si="16"/>
        <v>0</v>
      </c>
      <c r="AX176" s="141">
        <f t="shared" si="17"/>
        <v>0</v>
      </c>
      <c r="AY176" s="141">
        <f t="shared" si="18"/>
        <v>0</v>
      </c>
      <c r="AZ176" s="12" t="s">
        <v>84</v>
      </c>
      <c r="BA176" s="141">
        <f t="shared" si="19"/>
        <v>0</v>
      </c>
      <c r="BB176" s="12" t="s">
        <v>139</v>
      </c>
      <c r="BC176" s="140" t="s">
        <v>292</v>
      </c>
    </row>
    <row r="177" spans="2:55" s="1" customFormat="1" ht="16.5" customHeight="1">
      <c r="B177" s="127"/>
      <c r="C177" s="211" t="s">
        <v>293</v>
      </c>
      <c r="D177" s="211" t="s">
        <v>134</v>
      </c>
      <c r="E177" s="210" t="s">
        <v>294</v>
      </c>
      <c r="F177" s="209" t="s">
        <v>295</v>
      </c>
      <c r="G177" s="210" t="s">
        <v>137</v>
      </c>
      <c r="H177" s="195">
        <v>3</v>
      </c>
      <c r="I177" s="191"/>
      <c r="J177" s="197">
        <f t="shared" si="10"/>
        <v>0</v>
      </c>
      <c r="K177" s="208"/>
      <c r="L177" s="148" t="s">
        <v>226</v>
      </c>
      <c r="M177" s="199" t="s">
        <v>1</v>
      </c>
      <c r="N177" s="137" t="s">
        <v>42</v>
      </c>
      <c r="P177" s="138">
        <f t="shared" si="11"/>
        <v>0</v>
      </c>
      <c r="Q177" s="138">
        <v>0</v>
      </c>
      <c r="R177" s="138">
        <f t="shared" si="12"/>
        <v>0</v>
      </c>
      <c r="S177" s="138">
        <v>0</v>
      </c>
      <c r="T177" s="139">
        <f t="shared" si="13"/>
        <v>0</v>
      </c>
      <c r="AH177" s="140" t="s">
        <v>139</v>
      </c>
      <c r="AJ177" s="140" t="s">
        <v>134</v>
      </c>
      <c r="AK177" s="140" t="s">
        <v>84</v>
      </c>
      <c r="AO177" s="12" t="s">
        <v>133</v>
      </c>
      <c r="AU177" s="141">
        <f t="shared" si="14"/>
        <v>0</v>
      </c>
      <c r="AV177" s="141">
        <f t="shared" si="15"/>
        <v>0</v>
      </c>
      <c r="AW177" s="141">
        <f t="shared" si="16"/>
        <v>0</v>
      </c>
      <c r="AX177" s="141">
        <f t="shared" si="17"/>
        <v>0</v>
      </c>
      <c r="AY177" s="141">
        <f t="shared" si="18"/>
        <v>0</v>
      </c>
      <c r="AZ177" s="12" t="s">
        <v>84</v>
      </c>
      <c r="BA177" s="141">
        <f t="shared" si="19"/>
        <v>0</v>
      </c>
      <c r="BB177" s="12" t="s">
        <v>139</v>
      </c>
      <c r="BC177" s="140" t="s">
        <v>296</v>
      </c>
    </row>
    <row r="178" spans="2:55" s="1" customFormat="1" ht="16.5" customHeight="1">
      <c r="B178" s="127"/>
      <c r="C178" s="211" t="s">
        <v>297</v>
      </c>
      <c r="D178" s="211" t="s">
        <v>134</v>
      </c>
      <c r="E178" s="210" t="s">
        <v>298</v>
      </c>
      <c r="F178" s="209" t="s">
        <v>299</v>
      </c>
      <c r="G178" s="210" t="s">
        <v>137</v>
      </c>
      <c r="H178" s="195">
        <v>2</v>
      </c>
      <c r="I178" s="191"/>
      <c r="J178" s="197">
        <f t="shared" si="10"/>
        <v>0</v>
      </c>
      <c r="K178" s="208"/>
      <c r="L178" s="148" t="s">
        <v>226</v>
      </c>
      <c r="M178" s="199" t="s">
        <v>1</v>
      </c>
      <c r="N178" s="137" t="s">
        <v>42</v>
      </c>
      <c r="P178" s="138">
        <f t="shared" si="11"/>
        <v>0</v>
      </c>
      <c r="Q178" s="138">
        <v>0</v>
      </c>
      <c r="R178" s="138">
        <f t="shared" si="12"/>
        <v>0</v>
      </c>
      <c r="S178" s="138">
        <v>0</v>
      </c>
      <c r="T178" s="139">
        <f t="shared" si="13"/>
        <v>0</v>
      </c>
      <c r="AH178" s="140" t="s">
        <v>139</v>
      </c>
      <c r="AJ178" s="140" t="s">
        <v>134</v>
      </c>
      <c r="AK178" s="140" t="s">
        <v>84</v>
      </c>
      <c r="AO178" s="12" t="s">
        <v>133</v>
      </c>
      <c r="AU178" s="141">
        <f t="shared" si="14"/>
        <v>0</v>
      </c>
      <c r="AV178" s="141">
        <f t="shared" si="15"/>
        <v>0</v>
      </c>
      <c r="AW178" s="141">
        <f t="shared" si="16"/>
        <v>0</v>
      </c>
      <c r="AX178" s="141">
        <f t="shared" si="17"/>
        <v>0</v>
      </c>
      <c r="AY178" s="141">
        <f t="shared" si="18"/>
        <v>0</v>
      </c>
      <c r="AZ178" s="12" t="s">
        <v>84</v>
      </c>
      <c r="BA178" s="141">
        <f t="shared" si="19"/>
        <v>0</v>
      </c>
      <c r="BB178" s="12" t="s">
        <v>139</v>
      </c>
      <c r="BC178" s="140" t="s">
        <v>300</v>
      </c>
    </row>
    <row r="179" spans="2:55" s="1" customFormat="1" ht="16.5" customHeight="1">
      <c r="B179" s="127"/>
      <c r="C179" s="211" t="s">
        <v>301</v>
      </c>
      <c r="D179" s="211" t="s">
        <v>134</v>
      </c>
      <c r="E179" s="210" t="s">
        <v>302</v>
      </c>
      <c r="F179" s="209" t="s">
        <v>249</v>
      </c>
      <c r="G179" s="210" t="s">
        <v>137</v>
      </c>
      <c r="H179" s="195">
        <v>2</v>
      </c>
      <c r="I179" s="191"/>
      <c r="J179" s="197">
        <f t="shared" si="10"/>
        <v>0</v>
      </c>
      <c r="K179" s="208"/>
      <c r="L179" s="148" t="s">
        <v>226</v>
      </c>
      <c r="M179" s="199" t="s">
        <v>1</v>
      </c>
      <c r="N179" s="137" t="s">
        <v>42</v>
      </c>
      <c r="P179" s="138">
        <f t="shared" si="11"/>
        <v>0</v>
      </c>
      <c r="Q179" s="138">
        <v>0</v>
      </c>
      <c r="R179" s="138">
        <f t="shared" si="12"/>
        <v>0</v>
      </c>
      <c r="S179" s="138">
        <v>0</v>
      </c>
      <c r="T179" s="139">
        <f t="shared" si="13"/>
        <v>0</v>
      </c>
      <c r="AH179" s="140" t="s">
        <v>139</v>
      </c>
      <c r="AJ179" s="140" t="s">
        <v>134</v>
      </c>
      <c r="AK179" s="140" t="s">
        <v>84</v>
      </c>
      <c r="AO179" s="12" t="s">
        <v>133</v>
      </c>
      <c r="AU179" s="141">
        <f t="shared" si="14"/>
        <v>0</v>
      </c>
      <c r="AV179" s="141">
        <f t="shared" si="15"/>
        <v>0</v>
      </c>
      <c r="AW179" s="141">
        <f t="shared" si="16"/>
        <v>0</v>
      </c>
      <c r="AX179" s="141">
        <f t="shared" si="17"/>
        <v>0</v>
      </c>
      <c r="AY179" s="141">
        <f t="shared" si="18"/>
        <v>0</v>
      </c>
      <c r="AZ179" s="12" t="s">
        <v>84</v>
      </c>
      <c r="BA179" s="141">
        <f t="shared" si="19"/>
        <v>0</v>
      </c>
      <c r="BB179" s="12" t="s">
        <v>139</v>
      </c>
      <c r="BC179" s="140" t="s">
        <v>303</v>
      </c>
    </row>
    <row r="180" spans="2:55" s="1" customFormat="1" ht="16.5" customHeight="1">
      <c r="B180" s="127"/>
      <c r="C180" s="211" t="s">
        <v>304</v>
      </c>
      <c r="D180" s="211" t="s">
        <v>134</v>
      </c>
      <c r="E180" s="210" t="s">
        <v>305</v>
      </c>
      <c r="F180" s="209" t="s">
        <v>306</v>
      </c>
      <c r="G180" s="210" t="s">
        <v>137</v>
      </c>
      <c r="H180" s="195">
        <v>6</v>
      </c>
      <c r="I180" s="191"/>
      <c r="J180" s="197">
        <f t="shared" si="10"/>
        <v>0</v>
      </c>
      <c r="K180" s="208"/>
      <c r="L180" s="148" t="s">
        <v>226</v>
      </c>
      <c r="M180" s="199" t="s">
        <v>1</v>
      </c>
      <c r="N180" s="137" t="s">
        <v>42</v>
      </c>
      <c r="P180" s="138">
        <f t="shared" si="11"/>
        <v>0</v>
      </c>
      <c r="Q180" s="138">
        <v>0</v>
      </c>
      <c r="R180" s="138">
        <f t="shared" si="12"/>
        <v>0</v>
      </c>
      <c r="S180" s="138">
        <v>0</v>
      </c>
      <c r="T180" s="139">
        <f t="shared" si="13"/>
        <v>0</v>
      </c>
      <c r="AH180" s="140" t="s">
        <v>139</v>
      </c>
      <c r="AJ180" s="140" t="s">
        <v>134</v>
      </c>
      <c r="AK180" s="140" t="s">
        <v>84</v>
      </c>
      <c r="AO180" s="12" t="s">
        <v>133</v>
      </c>
      <c r="AU180" s="141">
        <f t="shared" si="14"/>
        <v>0</v>
      </c>
      <c r="AV180" s="141">
        <f t="shared" si="15"/>
        <v>0</v>
      </c>
      <c r="AW180" s="141">
        <f t="shared" si="16"/>
        <v>0</v>
      </c>
      <c r="AX180" s="141">
        <f t="shared" si="17"/>
        <v>0</v>
      </c>
      <c r="AY180" s="141">
        <f t="shared" si="18"/>
        <v>0</v>
      </c>
      <c r="AZ180" s="12" t="s">
        <v>84</v>
      </c>
      <c r="BA180" s="141">
        <f t="shared" si="19"/>
        <v>0</v>
      </c>
      <c r="BB180" s="12" t="s">
        <v>139</v>
      </c>
      <c r="BC180" s="140" t="s">
        <v>307</v>
      </c>
    </row>
    <row r="181" spans="2:55" s="1" customFormat="1" ht="16.5" customHeight="1">
      <c r="B181" s="127"/>
      <c r="C181" s="211" t="s">
        <v>308</v>
      </c>
      <c r="D181" s="211" t="s">
        <v>134</v>
      </c>
      <c r="E181" s="210" t="s">
        <v>309</v>
      </c>
      <c r="F181" s="209" t="s">
        <v>310</v>
      </c>
      <c r="G181" s="210" t="s">
        <v>137</v>
      </c>
      <c r="H181" s="195">
        <v>6</v>
      </c>
      <c r="I181" s="191"/>
      <c r="J181" s="197">
        <f t="shared" si="10"/>
        <v>0</v>
      </c>
      <c r="K181" s="208"/>
      <c r="L181" s="148" t="s">
        <v>226</v>
      </c>
      <c r="M181" s="199" t="s">
        <v>1</v>
      </c>
      <c r="N181" s="137" t="s">
        <v>42</v>
      </c>
      <c r="P181" s="138">
        <f t="shared" si="11"/>
        <v>0</v>
      </c>
      <c r="Q181" s="138">
        <v>0</v>
      </c>
      <c r="R181" s="138">
        <f t="shared" si="12"/>
        <v>0</v>
      </c>
      <c r="S181" s="138">
        <v>0</v>
      </c>
      <c r="T181" s="139">
        <f t="shared" si="13"/>
        <v>0</v>
      </c>
      <c r="AH181" s="140" t="s">
        <v>139</v>
      </c>
      <c r="AJ181" s="140" t="s">
        <v>134</v>
      </c>
      <c r="AK181" s="140" t="s">
        <v>84</v>
      </c>
      <c r="AO181" s="12" t="s">
        <v>133</v>
      </c>
      <c r="AU181" s="141">
        <f t="shared" si="14"/>
        <v>0</v>
      </c>
      <c r="AV181" s="141">
        <f t="shared" si="15"/>
        <v>0</v>
      </c>
      <c r="AW181" s="141">
        <f t="shared" si="16"/>
        <v>0</v>
      </c>
      <c r="AX181" s="141">
        <f t="shared" si="17"/>
        <v>0</v>
      </c>
      <c r="AY181" s="141">
        <f t="shared" si="18"/>
        <v>0</v>
      </c>
      <c r="AZ181" s="12" t="s">
        <v>84</v>
      </c>
      <c r="BA181" s="141">
        <f t="shared" si="19"/>
        <v>0</v>
      </c>
      <c r="BB181" s="12" t="s">
        <v>139</v>
      </c>
      <c r="BC181" s="140" t="s">
        <v>311</v>
      </c>
    </row>
    <row r="182" spans="2:55" s="1" customFormat="1" ht="16.5" customHeight="1">
      <c r="B182" s="127"/>
      <c r="C182" s="211" t="s">
        <v>312</v>
      </c>
      <c r="D182" s="211" t="s">
        <v>134</v>
      </c>
      <c r="E182" s="210" t="s">
        <v>313</v>
      </c>
      <c r="F182" s="209" t="s">
        <v>314</v>
      </c>
      <c r="G182" s="210" t="s">
        <v>168</v>
      </c>
      <c r="H182" s="195">
        <v>4</v>
      </c>
      <c r="I182" s="191"/>
      <c r="J182" s="197">
        <f t="shared" si="10"/>
        <v>0</v>
      </c>
      <c r="K182" s="208"/>
      <c r="L182" s="148" t="s">
        <v>226</v>
      </c>
      <c r="M182" s="199" t="s">
        <v>1</v>
      </c>
      <c r="N182" s="137" t="s">
        <v>42</v>
      </c>
      <c r="P182" s="138">
        <f t="shared" si="11"/>
        <v>0</v>
      </c>
      <c r="Q182" s="138">
        <v>0</v>
      </c>
      <c r="R182" s="138">
        <f t="shared" si="12"/>
        <v>0</v>
      </c>
      <c r="S182" s="138">
        <v>0</v>
      </c>
      <c r="T182" s="139">
        <f t="shared" si="13"/>
        <v>0</v>
      </c>
      <c r="AH182" s="140" t="s">
        <v>139</v>
      </c>
      <c r="AJ182" s="140" t="s">
        <v>134</v>
      </c>
      <c r="AK182" s="140" t="s">
        <v>84</v>
      </c>
      <c r="AO182" s="12" t="s">
        <v>133</v>
      </c>
      <c r="AU182" s="141">
        <f t="shared" si="14"/>
        <v>0</v>
      </c>
      <c r="AV182" s="141">
        <f t="shared" si="15"/>
        <v>0</v>
      </c>
      <c r="AW182" s="141">
        <f t="shared" si="16"/>
        <v>0</v>
      </c>
      <c r="AX182" s="141">
        <f t="shared" si="17"/>
        <v>0</v>
      </c>
      <c r="AY182" s="141">
        <f t="shared" si="18"/>
        <v>0</v>
      </c>
      <c r="AZ182" s="12" t="s">
        <v>84</v>
      </c>
      <c r="BA182" s="141">
        <f t="shared" si="19"/>
        <v>0</v>
      </c>
      <c r="BB182" s="12" t="s">
        <v>139</v>
      </c>
      <c r="BC182" s="140" t="s">
        <v>315</v>
      </c>
    </row>
    <row r="183" spans="2:55" s="1" customFormat="1" ht="16.5" customHeight="1">
      <c r="B183" s="127"/>
      <c r="C183" s="211" t="s">
        <v>316</v>
      </c>
      <c r="D183" s="211" t="s">
        <v>134</v>
      </c>
      <c r="E183" s="210" t="s">
        <v>317</v>
      </c>
      <c r="F183" s="209" t="s">
        <v>318</v>
      </c>
      <c r="G183" s="210" t="s">
        <v>168</v>
      </c>
      <c r="H183" s="195">
        <v>226</v>
      </c>
      <c r="I183" s="191"/>
      <c r="J183" s="197">
        <f t="shared" si="10"/>
        <v>0</v>
      </c>
      <c r="K183" s="208"/>
      <c r="L183" s="148" t="s">
        <v>226</v>
      </c>
      <c r="M183" s="199" t="s">
        <v>1</v>
      </c>
      <c r="N183" s="137" t="s">
        <v>42</v>
      </c>
      <c r="P183" s="138">
        <f t="shared" si="11"/>
        <v>0</v>
      </c>
      <c r="Q183" s="138">
        <v>0</v>
      </c>
      <c r="R183" s="138">
        <f t="shared" si="12"/>
        <v>0</v>
      </c>
      <c r="S183" s="138">
        <v>0</v>
      </c>
      <c r="T183" s="139">
        <f t="shared" si="13"/>
        <v>0</v>
      </c>
      <c r="AH183" s="140" t="s">
        <v>139</v>
      </c>
      <c r="AJ183" s="140" t="s">
        <v>134</v>
      </c>
      <c r="AK183" s="140" t="s">
        <v>84</v>
      </c>
      <c r="AO183" s="12" t="s">
        <v>133</v>
      </c>
      <c r="AU183" s="141">
        <f t="shared" si="14"/>
        <v>0</v>
      </c>
      <c r="AV183" s="141">
        <f t="shared" si="15"/>
        <v>0</v>
      </c>
      <c r="AW183" s="141">
        <f t="shared" si="16"/>
        <v>0</v>
      </c>
      <c r="AX183" s="141">
        <f t="shared" si="17"/>
        <v>0</v>
      </c>
      <c r="AY183" s="141">
        <f t="shared" si="18"/>
        <v>0</v>
      </c>
      <c r="AZ183" s="12" t="s">
        <v>84</v>
      </c>
      <c r="BA183" s="141">
        <f t="shared" si="19"/>
        <v>0</v>
      </c>
      <c r="BB183" s="12" t="s">
        <v>139</v>
      </c>
      <c r="BC183" s="140" t="s">
        <v>319</v>
      </c>
    </row>
    <row r="184" spans="2:55" s="1" customFormat="1" ht="16.5" customHeight="1">
      <c r="B184" s="127"/>
      <c r="C184" s="211" t="s">
        <v>320</v>
      </c>
      <c r="D184" s="211" t="s">
        <v>134</v>
      </c>
      <c r="E184" s="210" t="s">
        <v>321</v>
      </c>
      <c r="F184" s="209" t="s">
        <v>322</v>
      </c>
      <c r="G184" s="210" t="s">
        <v>168</v>
      </c>
      <c r="H184" s="195">
        <v>9</v>
      </c>
      <c r="I184" s="191"/>
      <c r="J184" s="197">
        <f t="shared" si="10"/>
        <v>0</v>
      </c>
      <c r="K184" s="208"/>
      <c r="L184" s="148" t="s">
        <v>226</v>
      </c>
      <c r="M184" s="199" t="s">
        <v>1</v>
      </c>
      <c r="N184" s="137" t="s">
        <v>42</v>
      </c>
      <c r="P184" s="138">
        <f t="shared" si="11"/>
        <v>0</v>
      </c>
      <c r="Q184" s="138">
        <v>0</v>
      </c>
      <c r="R184" s="138">
        <f t="shared" si="12"/>
        <v>0</v>
      </c>
      <c r="S184" s="138">
        <v>0</v>
      </c>
      <c r="T184" s="139">
        <f t="shared" si="13"/>
        <v>0</v>
      </c>
      <c r="AH184" s="140" t="s">
        <v>139</v>
      </c>
      <c r="AJ184" s="140" t="s">
        <v>134</v>
      </c>
      <c r="AK184" s="140" t="s">
        <v>84</v>
      </c>
      <c r="AO184" s="12" t="s">
        <v>133</v>
      </c>
      <c r="AU184" s="141">
        <f t="shared" si="14"/>
        <v>0</v>
      </c>
      <c r="AV184" s="141">
        <f t="shared" si="15"/>
        <v>0</v>
      </c>
      <c r="AW184" s="141">
        <f t="shared" si="16"/>
        <v>0</v>
      </c>
      <c r="AX184" s="141">
        <f t="shared" si="17"/>
        <v>0</v>
      </c>
      <c r="AY184" s="141">
        <f t="shared" si="18"/>
        <v>0</v>
      </c>
      <c r="AZ184" s="12" t="s">
        <v>84</v>
      </c>
      <c r="BA184" s="141">
        <f t="shared" si="19"/>
        <v>0</v>
      </c>
      <c r="BB184" s="12" t="s">
        <v>139</v>
      </c>
      <c r="BC184" s="140" t="s">
        <v>323</v>
      </c>
    </row>
    <row r="185" spans="2:55" s="1" customFormat="1" ht="16.5" customHeight="1">
      <c r="B185" s="127"/>
      <c r="C185" s="211" t="s">
        <v>324</v>
      </c>
      <c r="D185" s="211" t="s">
        <v>134</v>
      </c>
      <c r="E185" s="210" t="s">
        <v>325</v>
      </c>
      <c r="F185" s="209" t="s">
        <v>326</v>
      </c>
      <c r="G185" s="210" t="s">
        <v>137</v>
      </c>
      <c r="H185" s="195">
        <v>4</v>
      </c>
      <c r="I185" s="191"/>
      <c r="J185" s="197">
        <f t="shared" si="10"/>
        <v>0</v>
      </c>
      <c r="K185" s="208"/>
      <c r="L185" s="148" t="s">
        <v>226</v>
      </c>
      <c r="M185" s="199" t="s">
        <v>1</v>
      </c>
      <c r="N185" s="137" t="s">
        <v>42</v>
      </c>
      <c r="P185" s="138">
        <f t="shared" si="11"/>
        <v>0</v>
      </c>
      <c r="Q185" s="138">
        <v>0</v>
      </c>
      <c r="R185" s="138">
        <f t="shared" si="12"/>
        <v>0</v>
      </c>
      <c r="S185" s="138">
        <v>0</v>
      </c>
      <c r="T185" s="139">
        <f t="shared" si="13"/>
        <v>0</v>
      </c>
      <c r="AH185" s="140" t="s">
        <v>139</v>
      </c>
      <c r="AJ185" s="140" t="s">
        <v>134</v>
      </c>
      <c r="AK185" s="140" t="s">
        <v>84</v>
      </c>
      <c r="AO185" s="12" t="s">
        <v>133</v>
      </c>
      <c r="AU185" s="141">
        <f t="shared" si="14"/>
        <v>0</v>
      </c>
      <c r="AV185" s="141">
        <f t="shared" si="15"/>
        <v>0</v>
      </c>
      <c r="AW185" s="141">
        <f t="shared" si="16"/>
        <v>0</v>
      </c>
      <c r="AX185" s="141">
        <f t="shared" si="17"/>
        <v>0</v>
      </c>
      <c r="AY185" s="141">
        <f t="shared" si="18"/>
        <v>0</v>
      </c>
      <c r="AZ185" s="12" t="s">
        <v>84</v>
      </c>
      <c r="BA185" s="141">
        <f t="shared" si="19"/>
        <v>0</v>
      </c>
      <c r="BB185" s="12" t="s">
        <v>139</v>
      </c>
      <c r="BC185" s="140" t="s">
        <v>327</v>
      </c>
    </row>
    <row r="186" spans="2:55" s="1" customFormat="1" ht="16.5" customHeight="1">
      <c r="B186" s="127"/>
      <c r="C186" s="211" t="s">
        <v>328</v>
      </c>
      <c r="D186" s="211" t="s">
        <v>134</v>
      </c>
      <c r="E186" s="210" t="s">
        <v>329</v>
      </c>
      <c r="F186" s="209" t="s">
        <v>330</v>
      </c>
      <c r="G186" s="210" t="s">
        <v>137</v>
      </c>
      <c r="H186" s="195">
        <v>90</v>
      </c>
      <c r="I186" s="191"/>
      <c r="J186" s="197">
        <f t="shared" si="10"/>
        <v>0</v>
      </c>
      <c r="K186" s="208"/>
      <c r="L186" s="148" t="s">
        <v>226</v>
      </c>
      <c r="M186" s="199" t="s">
        <v>1</v>
      </c>
      <c r="N186" s="137" t="s">
        <v>42</v>
      </c>
      <c r="P186" s="138">
        <f t="shared" si="11"/>
        <v>0</v>
      </c>
      <c r="Q186" s="138">
        <v>0</v>
      </c>
      <c r="R186" s="138">
        <f t="shared" si="12"/>
        <v>0</v>
      </c>
      <c r="S186" s="138">
        <v>0</v>
      </c>
      <c r="T186" s="139">
        <f t="shared" si="13"/>
        <v>0</v>
      </c>
      <c r="AH186" s="140" t="s">
        <v>139</v>
      </c>
      <c r="AJ186" s="140" t="s">
        <v>134</v>
      </c>
      <c r="AK186" s="140" t="s">
        <v>84</v>
      </c>
      <c r="AO186" s="12" t="s">
        <v>133</v>
      </c>
      <c r="AU186" s="141">
        <f t="shared" si="14"/>
        <v>0</v>
      </c>
      <c r="AV186" s="141">
        <f t="shared" si="15"/>
        <v>0</v>
      </c>
      <c r="AW186" s="141">
        <f t="shared" si="16"/>
        <v>0</v>
      </c>
      <c r="AX186" s="141">
        <f t="shared" si="17"/>
        <v>0</v>
      </c>
      <c r="AY186" s="141">
        <f t="shared" si="18"/>
        <v>0</v>
      </c>
      <c r="AZ186" s="12" t="s">
        <v>84</v>
      </c>
      <c r="BA186" s="141">
        <f t="shared" si="19"/>
        <v>0</v>
      </c>
      <c r="BB186" s="12" t="s">
        <v>139</v>
      </c>
      <c r="BC186" s="140" t="s">
        <v>331</v>
      </c>
    </row>
    <row r="187" spans="2:55" s="1" customFormat="1" ht="16.5" customHeight="1">
      <c r="B187" s="127"/>
      <c r="C187" s="211" t="s">
        <v>332</v>
      </c>
      <c r="D187" s="211" t="s">
        <v>134</v>
      </c>
      <c r="E187" s="210" t="s">
        <v>333</v>
      </c>
      <c r="F187" s="209" t="s">
        <v>334</v>
      </c>
      <c r="G187" s="210" t="s">
        <v>137</v>
      </c>
      <c r="H187" s="195">
        <v>10</v>
      </c>
      <c r="I187" s="191"/>
      <c r="J187" s="197">
        <f t="shared" si="10"/>
        <v>0</v>
      </c>
      <c r="K187" s="208"/>
      <c r="L187" s="148" t="s">
        <v>226</v>
      </c>
      <c r="M187" s="199" t="s">
        <v>1</v>
      </c>
      <c r="N187" s="137" t="s">
        <v>42</v>
      </c>
      <c r="P187" s="138">
        <f t="shared" si="11"/>
        <v>0</v>
      </c>
      <c r="Q187" s="138">
        <v>0</v>
      </c>
      <c r="R187" s="138">
        <f t="shared" si="12"/>
        <v>0</v>
      </c>
      <c r="S187" s="138">
        <v>0</v>
      </c>
      <c r="T187" s="139">
        <f t="shared" si="13"/>
        <v>0</v>
      </c>
      <c r="AH187" s="140" t="s">
        <v>139</v>
      </c>
      <c r="AJ187" s="140" t="s">
        <v>134</v>
      </c>
      <c r="AK187" s="140" t="s">
        <v>84</v>
      </c>
      <c r="AO187" s="12" t="s">
        <v>133</v>
      </c>
      <c r="AU187" s="141">
        <f t="shared" si="14"/>
        <v>0</v>
      </c>
      <c r="AV187" s="141">
        <f t="shared" si="15"/>
        <v>0</v>
      </c>
      <c r="AW187" s="141">
        <f t="shared" si="16"/>
        <v>0</v>
      </c>
      <c r="AX187" s="141">
        <f t="shared" si="17"/>
        <v>0</v>
      </c>
      <c r="AY187" s="141">
        <f t="shared" si="18"/>
        <v>0</v>
      </c>
      <c r="AZ187" s="12" t="s">
        <v>84</v>
      </c>
      <c r="BA187" s="141">
        <f t="shared" si="19"/>
        <v>0</v>
      </c>
      <c r="BB187" s="12" t="s">
        <v>139</v>
      </c>
      <c r="BC187" s="140" t="s">
        <v>335</v>
      </c>
    </row>
    <row r="188" spans="2:55" s="1" customFormat="1" ht="16.5" customHeight="1">
      <c r="B188" s="127"/>
      <c r="C188" s="211" t="s">
        <v>336</v>
      </c>
      <c r="D188" s="211" t="s">
        <v>134</v>
      </c>
      <c r="E188" s="210" t="s">
        <v>337</v>
      </c>
      <c r="F188" s="209" t="s">
        <v>338</v>
      </c>
      <c r="G188" s="210" t="s">
        <v>137</v>
      </c>
      <c r="H188" s="195">
        <v>3</v>
      </c>
      <c r="I188" s="191"/>
      <c r="J188" s="197">
        <f t="shared" si="10"/>
        <v>0</v>
      </c>
      <c r="K188" s="208"/>
      <c r="L188" s="148" t="s">
        <v>226</v>
      </c>
      <c r="M188" s="199" t="s">
        <v>1</v>
      </c>
      <c r="N188" s="137" t="s">
        <v>42</v>
      </c>
      <c r="P188" s="138">
        <f t="shared" si="11"/>
        <v>0</v>
      </c>
      <c r="Q188" s="138">
        <v>0</v>
      </c>
      <c r="R188" s="138">
        <f t="shared" si="12"/>
        <v>0</v>
      </c>
      <c r="S188" s="138">
        <v>0</v>
      </c>
      <c r="T188" s="139">
        <f t="shared" si="13"/>
        <v>0</v>
      </c>
      <c r="AH188" s="140" t="s">
        <v>139</v>
      </c>
      <c r="AJ188" s="140" t="s">
        <v>134</v>
      </c>
      <c r="AK188" s="140" t="s">
        <v>84</v>
      </c>
      <c r="AO188" s="12" t="s">
        <v>133</v>
      </c>
      <c r="AU188" s="141">
        <f t="shared" si="14"/>
        <v>0</v>
      </c>
      <c r="AV188" s="141">
        <f t="shared" si="15"/>
        <v>0</v>
      </c>
      <c r="AW188" s="141">
        <f t="shared" si="16"/>
        <v>0</v>
      </c>
      <c r="AX188" s="141">
        <f t="shared" si="17"/>
        <v>0</v>
      </c>
      <c r="AY188" s="141">
        <f t="shared" si="18"/>
        <v>0</v>
      </c>
      <c r="AZ188" s="12" t="s">
        <v>84</v>
      </c>
      <c r="BA188" s="141">
        <f t="shared" si="19"/>
        <v>0</v>
      </c>
      <c r="BB188" s="12" t="s">
        <v>139</v>
      </c>
      <c r="BC188" s="140" t="s">
        <v>339</v>
      </c>
    </row>
    <row r="189" spans="2:55" s="1" customFormat="1" ht="16.5" customHeight="1">
      <c r="B189" s="127"/>
      <c r="C189" s="211" t="s">
        <v>340</v>
      </c>
      <c r="D189" s="211" t="s">
        <v>134</v>
      </c>
      <c r="E189" s="210" t="s">
        <v>341</v>
      </c>
      <c r="F189" s="209" t="s">
        <v>342</v>
      </c>
      <c r="G189" s="210" t="s">
        <v>137</v>
      </c>
      <c r="H189" s="195">
        <v>2</v>
      </c>
      <c r="I189" s="191"/>
      <c r="J189" s="197">
        <f t="shared" si="10"/>
        <v>0</v>
      </c>
      <c r="K189" s="208"/>
      <c r="L189" s="148" t="s">
        <v>226</v>
      </c>
      <c r="M189" s="199" t="s">
        <v>1</v>
      </c>
      <c r="N189" s="137" t="s">
        <v>42</v>
      </c>
      <c r="P189" s="138">
        <f t="shared" si="11"/>
        <v>0</v>
      </c>
      <c r="Q189" s="138">
        <v>0</v>
      </c>
      <c r="R189" s="138">
        <f t="shared" si="12"/>
        <v>0</v>
      </c>
      <c r="S189" s="138">
        <v>0</v>
      </c>
      <c r="T189" s="139">
        <f t="shared" si="13"/>
        <v>0</v>
      </c>
      <c r="AH189" s="140" t="s">
        <v>139</v>
      </c>
      <c r="AJ189" s="140" t="s">
        <v>134</v>
      </c>
      <c r="AK189" s="140" t="s">
        <v>84</v>
      </c>
      <c r="AO189" s="12" t="s">
        <v>133</v>
      </c>
      <c r="AU189" s="141">
        <f t="shared" si="14"/>
        <v>0</v>
      </c>
      <c r="AV189" s="141">
        <f t="shared" si="15"/>
        <v>0</v>
      </c>
      <c r="AW189" s="141">
        <f t="shared" si="16"/>
        <v>0</v>
      </c>
      <c r="AX189" s="141">
        <f t="shared" si="17"/>
        <v>0</v>
      </c>
      <c r="AY189" s="141">
        <f t="shared" si="18"/>
        <v>0</v>
      </c>
      <c r="AZ189" s="12" t="s">
        <v>84</v>
      </c>
      <c r="BA189" s="141">
        <f t="shared" si="19"/>
        <v>0</v>
      </c>
      <c r="BB189" s="12" t="s">
        <v>139</v>
      </c>
      <c r="BC189" s="140" t="s">
        <v>343</v>
      </c>
    </row>
    <row r="190" spans="2:55" s="1" customFormat="1" ht="16.5" customHeight="1">
      <c r="B190" s="127"/>
      <c r="C190" s="211" t="s">
        <v>344</v>
      </c>
      <c r="D190" s="211" t="s">
        <v>134</v>
      </c>
      <c r="E190" s="210" t="s">
        <v>345</v>
      </c>
      <c r="F190" s="209" t="s">
        <v>346</v>
      </c>
      <c r="G190" s="210" t="s">
        <v>137</v>
      </c>
      <c r="H190" s="195">
        <v>2</v>
      </c>
      <c r="I190" s="191"/>
      <c r="J190" s="197">
        <f t="shared" si="10"/>
        <v>0</v>
      </c>
      <c r="K190" s="208"/>
      <c r="L190" s="148" t="s">
        <v>226</v>
      </c>
      <c r="M190" s="199" t="s">
        <v>1</v>
      </c>
      <c r="N190" s="137" t="s">
        <v>42</v>
      </c>
      <c r="P190" s="138">
        <f t="shared" si="11"/>
        <v>0</v>
      </c>
      <c r="Q190" s="138">
        <v>0</v>
      </c>
      <c r="R190" s="138">
        <f t="shared" si="12"/>
        <v>0</v>
      </c>
      <c r="S190" s="138">
        <v>0</v>
      </c>
      <c r="T190" s="139">
        <f t="shared" si="13"/>
        <v>0</v>
      </c>
      <c r="AH190" s="140" t="s">
        <v>139</v>
      </c>
      <c r="AJ190" s="140" t="s">
        <v>134</v>
      </c>
      <c r="AK190" s="140" t="s">
        <v>84</v>
      </c>
      <c r="AO190" s="12" t="s">
        <v>133</v>
      </c>
      <c r="AU190" s="141">
        <f t="shared" si="14"/>
        <v>0</v>
      </c>
      <c r="AV190" s="141">
        <f t="shared" si="15"/>
        <v>0</v>
      </c>
      <c r="AW190" s="141">
        <f t="shared" si="16"/>
        <v>0</v>
      </c>
      <c r="AX190" s="141">
        <f t="shared" si="17"/>
        <v>0</v>
      </c>
      <c r="AY190" s="141">
        <f t="shared" si="18"/>
        <v>0</v>
      </c>
      <c r="AZ190" s="12" t="s">
        <v>84</v>
      </c>
      <c r="BA190" s="141">
        <f t="shared" si="19"/>
        <v>0</v>
      </c>
      <c r="BB190" s="12" t="s">
        <v>139</v>
      </c>
      <c r="BC190" s="140" t="s">
        <v>347</v>
      </c>
    </row>
    <row r="191" spans="2:55" s="1" customFormat="1" ht="16.5" customHeight="1">
      <c r="B191" s="127"/>
      <c r="C191" s="211" t="s">
        <v>348</v>
      </c>
      <c r="D191" s="211" t="s">
        <v>134</v>
      </c>
      <c r="E191" s="210" t="s">
        <v>349</v>
      </c>
      <c r="F191" s="209" t="s">
        <v>350</v>
      </c>
      <c r="G191" s="210" t="s">
        <v>137</v>
      </c>
      <c r="H191" s="195">
        <v>1</v>
      </c>
      <c r="I191" s="191"/>
      <c r="J191" s="197">
        <f t="shared" si="10"/>
        <v>0</v>
      </c>
      <c r="K191" s="208"/>
      <c r="L191" s="148" t="s">
        <v>226</v>
      </c>
      <c r="M191" s="199" t="s">
        <v>1</v>
      </c>
      <c r="N191" s="137" t="s">
        <v>42</v>
      </c>
      <c r="P191" s="138">
        <f t="shared" si="11"/>
        <v>0</v>
      </c>
      <c r="Q191" s="138">
        <v>0</v>
      </c>
      <c r="R191" s="138">
        <f t="shared" si="12"/>
        <v>0</v>
      </c>
      <c r="S191" s="138">
        <v>0</v>
      </c>
      <c r="T191" s="139">
        <f t="shared" si="13"/>
        <v>0</v>
      </c>
      <c r="AH191" s="140" t="s">
        <v>139</v>
      </c>
      <c r="AJ191" s="140" t="s">
        <v>134</v>
      </c>
      <c r="AK191" s="140" t="s">
        <v>84</v>
      </c>
      <c r="AO191" s="12" t="s">
        <v>133</v>
      </c>
      <c r="AU191" s="141">
        <f t="shared" si="14"/>
        <v>0</v>
      </c>
      <c r="AV191" s="141">
        <f t="shared" si="15"/>
        <v>0</v>
      </c>
      <c r="AW191" s="141">
        <f t="shared" si="16"/>
        <v>0</v>
      </c>
      <c r="AX191" s="141">
        <f t="shared" si="17"/>
        <v>0</v>
      </c>
      <c r="AY191" s="141">
        <f t="shared" si="18"/>
        <v>0</v>
      </c>
      <c r="AZ191" s="12" t="s">
        <v>84</v>
      </c>
      <c r="BA191" s="141">
        <f t="shared" si="19"/>
        <v>0</v>
      </c>
      <c r="BB191" s="12" t="s">
        <v>139</v>
      </c>
      <c r="BC191" s="140" t="s">
        <v>351</v>
      </c>
    </row>
    <row r="192" spans="2:55" s="1" customFormat="1" ht="16.5" customHeight="1">
      <c r="B192" s="127"/>
      <c r="C192" s="211" t="s">
        <v>352</v>
      </c>
      <c r="D192" s="211" t="s">
        <v>134</v>
      </c>
      <c r="E192" s="210" t="s">
        <v>353</v>
      </c>
      <c r="F192" s="209" t="s">
        <v>354</v>
      </c>
      <c r="G192" s="210" t="s">
        <v>137</v>
      </c>
      <c r="H192" s="195">
        <v>6</v>
      </c>
      <c r="I192" s="191"/>
      <c r="J192" s="197">
        <f t="shared" si="10"/>
        <v>0</v>
      </c>
      <c r="K192" s="208"/>
      <c r="L192" s="148" t="s">
        <v>226</v>
      </c>
      <c r="M192" s="199" t="s">
        <v>1</v>
      </c>
      <c r="N192" s="137" t="s">
        <v>42</v>
      </c>
      <c r="P192" s="138">
        <f t="shared" si="11"/>
        <v>0</v>
      </c>
      <c r="Q192" s="138">
        <v>0</v>
      </c>
      <c r="R192" s="138">
        <f t="shared" si="12"/>
        <v>0</v>
      </c>
      <c r="S192" s="138">
        <v>0</v>
      </c>
      <c r="T192" s="139">
        <f t="shared" si="13"/>
        <v>0</v>
      </c>
      <c r="AH192" s="140" t="s">
        <v>139</v>
      </c>
      <c r="AJ192" s="140" t="s">
        <v>134</v>
      </c>
      <c r="AK192" s="140" t="s">
        <v>84</v>
      </c>
      <c r="AO192" s="12" t="s">
        <v>133</v>
      </c>
      <c r="AU192" s="141">
        <f t="shared" si="14"/>
        <v>0</v>
      </c>
      <c r="AV192" s="141">
        <f t="shared" si="15"/>
        <v>0</v>
      </c>
      <c r="AW192" s="141">
        <f t="shared" si="16"/>
        <v>0</v>
      </c>
      <c r="AX192" s="141">
        <f t="shared" si="17"/>
        <v>0</v>
      </c>
      <c r="AY192" s="141">
        <f t="shared" si="18"/>
        <v>0</v>
      </c>
      <c r="AZ192" s="12" t="s">
        <v>84</v>
      </c>
      <c r="BA192" s="141">
        <f t="shared" si="19"/>
        <v>0</v>
      </c>
      <c r="BB192" s="12" t="s">
        <v>139</v>
      </c>
      <c r="BC192" s="140" t="s">
        <v>355</v>
      </c>
    </row>
    <row r="193" spans="2:55" s="1" customFormat="1" ht="16.5" customHeight="1">
      <c r="B193" s="127"/>
      <c r="C193" s="211" t="s">
        <v>356</v>
      </c>
      <c r="D193" s="211" t="s">
        <v>134</v>
      </c>
      <c r="E193" s="210" t="s">
        <v>357</v>
      </c>
      <c r="F193" s="209" t="s">
        <v>358</v>
      </c>
      <c r="G193" s="210" t="s">
        <v>137</v>
      </c>
      <c r="H193" s="195">
        <v>2</v>
      </c>
      <c r="I193" s="191"/>
      <c r="J193" s="197">
        <f t="shared" si="10"/>
        <v>0</v>
      </c>
      <c r="K193" s="208"/>
      <c r="L193" s="148" t="s">
        <v>226</v>
      </c>
      <c r="M193" s="199" t="s">
        <v>1</v>
      </c>
      <c r="N193" s="137" t="s">
        <v>42</v>
      </c>
      <c r="P193" s="138">
        <f t="shared" si="11"/>
        <v>0</v>
      </c>
      <c r="Q193" s="138">
        <v>0</v>
      </c>
      <c r="R193" s="138">
        <f t="shared" si="12"/>
        <v>0</v>
      </c>
      <c r="S193" s="138">
        <v>0</v>
      </c>
      <c r="T193" s="139">
        <f t="shared" si="13"/>
        <v>0</v>
      </c>
      <c r="AH193" s="140" t="s">
        <v>139</v>
      </c>
      <c r="AJ193" s="140" t="s">
        <v>134</v>
      </c>
      <c r="AK193" s="140" t="s">
        <v>84</v>
      </c>
      <c r="AO193" s="12" t="s">
        <v>133</v>
      </c>
      <c r="AU193" s="141">
        <f t="shared" si="14"/>
        <v>0</v>
      </c>
      <c r="AV193" s="141">
        <f t="shared" si="15"/>
        <v>0</v>
      </c>
      <c r="AW193" s="141">
        <f t="shared" si="16"/>
        <v>0</v>
      </c>
      <c r="AX193" s="141">
        <f t="shared" si="17"/>
        <v>0</v>
      </c>
      <c r="AY193" s="141">
        <f t="shared" si="18"/>
        <v>0</v>
      </c>
      <c r="AZ193" s="12" t="s">
        <v>84</v>
      </c>
      <c r="BA193" s="141">
        <f t="shared" si="19"/>
        <v>0</v>
      </c>
      <c r="BB193" s="12" t="s">
        <v>139</v>
      </c>
      <c r="BC193" s="140" t="s">
        <v>359</v>
      </c>
    </row>
    <row r="194" spans="2:55" s="1" customFormat="1" ht="16.5" customHeight="1">
      <c r="B194" s="127"/>
      <c r="C194" s="211" t="s">
        <v>360</v>
      </c>
      <c r="D194" s="211" t="s">
        <v>134</v>
      </c>
      <c r="E194" s="210" t="s">
        <v>361</v>
      </c>
      <c r="F194" s="209" t="s">
        <v>362</v>
      </c>
      <c r="G194" s="210" t="s">
        <v>137</v>
      </c>
      <c r="H194" s="195">
        <v>1</v>
      </c>
      <c r="I194" s="191"/>
      <c r="J194" s="197">
        <f t="shared" si="10"/>
        <v>0</v>
      </c>
      <c r="K194" s="208"/>
      <c r="L194" s="148" t="s">
        <v>226</v>
      </c>
      <c r="M194" s="199" t="s">
        <v>1</v>
      </c>
      <c r="N194" s="137" t="s">
        <v>42</v>
      </c>
      <c r="P194" s="138">
        <f t="shared" si="11"/>
        <v>0</v>
      </c>
      <c r="Q194" s="138">
        <v>0</v>
      </c>
      <c r="R194" s="138">
        <f t="shared" si="12"/>
        <v>0</v>
      </c>
      <c r="S194" s="138">
        <v>0</v>
      </c>
      <c r="T194" s="139">
        <f t="shared" si="13"/>
        <v>0</v>
      </c>
      <c r="AH194" s="140" t="s">
        <v>139</v>
      </c>
      <c r="AJ194" s="140" t="s">
        <v>134</v>
      </c>
      <c r="AK194" s="140" t="s">
        <v>84</v>
      </c>
      <c r="AO194" s="12" t="s">
        <v>133</v>
      </c>
      <c r="AU194" s="141">
        <f t="shared" si="14"/>
        <v>0</v>
      </c>
      <c r="AV194" s="141">
        <f t="shared" si="15"/>
        <v>0</v>
      </c>
      <c r="AW194" s="141">
        <f t="shared" si="16"/>
        <v>0</v>
      </c>
      <c r="AX194" s="141">
        <f t="shared" si="17"/>
        <v>0</v>
      </c>
      <c r="AY194" s="141">
        <f t="shared" si="18"/>
        <v>0</v>
      </c>
      <c r="AZ194" s="12" t="s">
        <v>84</v>
      </c>
      <c r="BA194" s="141">
        <f t="shared" si="19"/>
        <v>0</v>
      </c>
      <c r="BB194" s="12" t="s">
        <v>139</v>
      </c>
      <c r="BC194" s="140" t="s">
        <v>363</v>
      </c>
    </row>
    <row r="195" spans="2:55" s="1" customFormat="1" ht="16.5" customHeight="1">
      <c r="B195" s="127"/>
      <c r="C195" s="211" t="s">
        <v>364</v>
      </c>
      <c r="D195" s="211" t="s">
        <v>134</v>
      </c>
      <c r="E195" s="210" t="s">
        <v>365</v>
      </c>
      <c r="F195" s="209" t="s">
        <v>366</v>
      </c>
      <c r="G195" s="210" t="s">
        <v>137</v>
      </c>
      <c r="H195" s="195">
        <v>1</v>
      </c>
      <c r="I195" s="191"/>
      <c r="J195" s="197">
        <f t="shared" si="10"/>
        <v>0</v>
      </c>
      <c r="K195" s="208"/>
      <c r="L195" s="148" t="s">
        <v>226</v>
      </c>
      <c r="M195" s="199" t="s">
        <v>1</v>
      </c>
      <c r="N195" s="137" t="s">
        <v>42</v>
      </c>
      <c r="P195" s="138">
        <f t="shared" si="11"/>
        <v>0</v>
      </c>
      <c r="Q195" s="138">
        <v>0</v>
      </c>
      <c r="R195" s="138">
        <f t="shared" si="12"/>
        <v>0</v>
      </c>
      <c r="S195" s="138">
        <v>0</v>
      </c>
      <c r="T195" s="139">
        <f t="shared" si="13"/>
        <v>0</v>
      </c>
      <c r="AH195" s="140" t="s">
        <v>139</v>
      </c>
      <c r="AJ195" s="140" t="s">
        <v>134</v>
      </c>
      <c r="AK195" s="140" t="s">
        <v>84</v>
      </c>
      <c r="AO195" s="12" t="s">
        <v>133</v>
      </c>
      <c r="AU195" s="141">
        <f t="shared" si="14"/>
        <v>0</v>
      </c>
      <c r="AV195" s="141">
        <f t="shared" si="15"/>
        <v>0</v>
      </c>
      <c r="AW195" s="141">
        <f t="shared" si="16"/>
        <v>0</v>
      </c>
      <c r="AX195" s="141">
        <f t="shared" si="17"/>
        <v>0</v>
      </c>
      <c r="AY195" s="141">
        <f t="shared" si="18"/>
        <v>0</v>
      </c>
      <c r="AZ195" s="12" t="s">
        <v>84</v>
      </c>
      <c r="BA195" s="141">
        <f t="shared" si="19"/>
        <v>0</v>
      </c>
      <c r="BB195" s="12" t="s">
        <v>139</v>
      </c>
      <c r="BC195" s="140" t="s">
        <v>367</v>
      </c>
    </row>
    <row r="196" spans="2:55" s="1" customFormat="1" ht="16.5" customHeight="1">
      <c r="B196" s="127"/>
      <c r="C196" s="211" t="s">
        <v>368</v>
      </c>
      <c r="D196" s="211" t="s">
        <v>134</v>
      </c>
      <c r="E196" s="210" t="s">
        <v>369</v>
      </c>
      <c r="F196" s="209" t="s">
        <v>370</v>
      </c>
      <c r="G196" s="210" t="s">
        <v>137</v>
      </c>
      <c r="H196" s="195">
        <v>4</v>
      </c>
      <c r="I196" s="191"/>
      <c r="J196" s="197">
        <f t="shared" si="10"/>
        <v>0</v>
      </c>
      <c r="K196" s="208"/>
      <c r="L196" s="148" t="s">
        <v>226</v>
      </c>
      <c r="M196" s="199" t="s">
        <v>1</v>
      </c>
      <c r="N196" s="137" t="s">
        <v>42</v>
      </c>
      <c r="P196" s="138">
        <f t="shared" si="11"/>
        <v>0</v>
      </c>
      <c r="Q196" s="138">
        <v>0</v>
      </c>
      <c r="R196" s="138">
        <f t="shared" si="12"/>
        <v>0</v>
      </c>
      <c r="S196" s="138">
        <v>0</v>
      </c>
      <c r="T196" s="139">
        <f t="shared" si="13"/>
        <v>0</v>
      </c>
      <c r="AH196" s="140" t="s">
        <v>139</v>
      </c>
      <c r="AJ196" s="140" t="s">
        <v>134</v>
      </c>
      <c r="AK196" s="140" t="s">
        <v>84</v>
      </c>
      <c r="AO196" s="12" t="s">
        <v>133</v>
      </c>
      <c r="AU196" s="141">
        <f t="shared" si="14"/>
        <v>0</v>
      </c>
      <c r="AV196" s="141">
        <f t="shared" si="15"/>
        <v>0</v>
      </c>
      <c r="AW196" s="141">
        <f t="shared" si="16"/>
        <v>0</v>
      </c>
      <c r="AX196" s="141">
        <f t="shared" si="17"/>
        <v>0</v>
      </c>
      <c r="AY196" s="141">
        <f t="shared" si="18"/>
        <v>0</v>
      </c>
      <c r="AZ196" s="12" t="s">
        <v>84</v>
      </c>
      <c r="BA196" s="141">
        <f t="shared" si="19"/>
        <v>0</v>
      </c>
      <c r="BB196" s="12" t="s">
        <v>139</v>
      </c>
      <c r="BC196" s="140" t="s">
        <v>371</v>
      </c>
    </row>
    <row r="197" spans="2:55" s="1" customFormat="1" ht="16.5" customHeight="1">
      <c r="B197" s="127"/>
      <c r="C197" s="211" t="s">
        <v>372</v>
      </c>
      <c r="D197" s="211" t="s">
        <v>134</v>
      </c>
      <c r="E197" s="210" t="s">
        <v>373</v>
      </c>
      <c r="F197" s="209" t="s">
        <v>374</v>
      </c>
      <c r="G197" s="210" t="s">
        <v>137</v>
      </c>
      <c r="H197" s="195">
        <v>8</v>
      </c>
      <c r="I197" s="191"/>
      <c r="J197" s="197">
        <f t="shared" si="10"/>
        <v>0</v>
      </c>
      <c r="K197" s="208"/>
      <c r="L197" s="148" t="s">
        <v>226</v>
      </c>
      <c r="M197" s="199" t="s">
        <v>1</v>
      </c>
      <c r="N197" s="137" t="s">
        <v>42</v>
      </c>
      <c r="P197" s="138">
        <f t="shared" si="11"/>
        <v>0</v>
      </c>
      <c r="Q197" s="138">
        <v>0</v>
      </c>
      <c r="R197" s="138">
        <f t="shared" si="12"/>
        <v>0</v>
      </c>
      <c r="S197" s="138">
        <v>0</v>
      </c>
      <c r="T197" s="139">
        <f t="shared" si="13"/>
        <v>0</v>
      </c>
      <c r="AH197" s="140" t="s">
        <v>139</v>
      </c>
      <c r="AJ197" s="140" t="s">
        <v>134</v>
      </c>
      <c r="AK197" s="140" t="s">
        <v>84</v>
      </c>
      <c r="AO197" s="12" t="s">
        <v>133</v>
      </c>
      <c r="AU197" s="141">
        <f t="shared" si="14"/>
        <v>0</v>
      </c>
      <c r="AV197" s="141">
        <f t="shared" si="15"/>
        <v>0</v>
      </c>
      <c r="AW197" s="141">
        <f t="shared" si="16"/>
        <v>0</v>
      </c>
      <c r="AX197" s="141">
        <f t="shared" si="17"/>
        <v>0</v>
      </c>
      <c r="AY197" s="141">
        <f t="shared" si="18"/>
        <v>0</v>
      </c>
      <c r="AZ197" s="12" t="s">
        <v>84</v>
      </c>
      <c r="BA197" s="141">
        <f t="shared" si="19"/>
        <v>0</v>
      </c>
      <c r="BB197" s="12" t="s">
        <v>139</v>
      </c>
      <c r="BC197" s="140" t="s">
        <v>375</v>
      </c>
    </row>
    <row r="198" spans="2:55" s="1" customFormat="1" ht="16.5" customHeight="1">
      <c r="B198" s="127"/>
      <c r="C198" s="211" t="s">
        <v>376</v>
      </c>
      <c r="D198" s="211" t="s">
        <v>134</v>
      </c>
      <c r="E198" s="210" t="s">
        <v>377</v>
      </c>
      <c r="F198" s="209" t="s">
        <v>378</v>
      </c>
      <c r="G198" s="210" t="s">
        <v>137</v>
      </c>
      <c r="H198" s="195">
        <v>10</v>
      </c>
      <c r="I198" s="191"/>
      <c r="J198" s="197">
        <f t="shared" si="10"/>
        <v>0</v>
      </c>
      <c r="K198" s="208"/>
      <c r="L198" s="148" t="s">
        <v>226</v>
      </c>
      <c r="M198" s="199" t="s">
        <v>1</v>
      </c>
      <c r="N198" s="137" t="s">
        <v>42</v>
      </c>
      <c r="P198" s="138">
        <f t="shared" si="11"/>
        <v>0</v>
      </c>
      <c r="Q198" s="138">
        <v>0</v>
      </c>
      <c r="R198" s="138">
        <f t="shared" si="12"/>
        <v>0</v>
      </c>
      <c r="S198" s="138">
        <v>0</v>
      </c>
      <c r="T198" s="139">
        <f t="shared" si="13"/>
        <v>0</v>
      </c>
      <c r="AH198" s="140" t="s">
        <v>139</v>
      </c>
      <c r="AJ198" s="140" t="s">
        <v>134</v>
      </c>
      <c r="AK198" s="140" t="s">
        <v>84</v>
      </c>
      <c r="AO198" s="12" t="s">
        <v>133</v>
      </c>
      <c r="AU198" s="141">
        <f t="shared" si="14"/>
        <v>0</v>
      </c>
      <c r="AV198" s="141">
        <f t="shared" si="15"/>
        <v>0</v>
      </c>
      <c r="AW198" s="141">
        <f t="shared" si="16"/>
        <v>0</v>
      </c>
      <c r="AX198" s="141">
        <f t="shared" si="17"/>
        <v>0</v>
      </c>
      <c r="AY198" s="141">
        <f t="shared" si="18"/>
        <v>0</v>
      </c>
      <c r="AZ198" s="12" t="s">
        <v>84</v>
      </c>
      <c r="BA198" s="141">
        <f t="shared" si="19"/>
        <v>0</v>
      </c>
      <c r="BB198" s="12" t="s">
        <v>139</v>
      </c>
      <c r="BC198" s="140" t="s">
        <v>379</v>
      </c>
    </row>
    <row r="199" spans="2:55" s="1" customFormat="1" ht="16.5" customHeight="1">
      <c r="B199" s="127"/>
      <c r="C199" s="211" t="s">
        <v>380</v>
      </c>
      <c r="D199" s="211" t="s">
        <v>134</v>
      </c>
      <c r="E199" s="210" t="s">
        <v>381</v>
      </c>
      <c r="F199" s="209" t="s">
        <v>382</v>
      </c>
      <c r="G199" s="210" t="s">
        <v>137</v>
      </c>
      <c r="H199" s="195">
        <v>4</v>
      </c>
      <c r="I199" s="191"/>
      <c r="J199" s="197">
        <f t="shared" si="10"/>
        <v>0</v>
      </c>
      <c r="K199" s="208"/>
      <c r="L199" s="148" t="s">
        <v>226</v>
      </c>
      <c r="M199" s="199" t="s">
        <v>1</v>
      </c>
      <c r="N199" s="137" t="s">
        <v>42</v>
      </c>
      <c r="P199" s="138">
        <f t="shared" si="11"/>
        <v>0</v>
      </c>
      <c r="Q199" s="138">
        <v>0</v>
      </c>
      <c r="R199" s="138">
        <f t="shared" si="12"/>
        <v>0</v>
      </c>
      <c r="S199" s="138">
        <v>0</v>
      </c>
      <c r="T199" s="139">
        <f t="shared" si="13"/>
        <v>0</v>
      </c>
      <c r="AH199" s="140" t="s">
        <v>139</v>
      </c>
      <c r="AJ199" s="140" t="s">
        <v>134</v>
      </c>
      <c r="AK199" s="140" t="s">
        <v>84</v>
      </c>
      <c r="AO199" s="12" t="s">
        <v>133</v>
      </c>
      <c r="AU199" s="141">
        <f t="shared" si="14"/>
        <v>0</v>
      </c>
      <c r="AV199" s="141">
        <f t="shared" si="15"/>
        <v>0</v>
      </c>
      <c r="AW199" s="141">
        <f t="shared" si="16"/>
        <v>0</v>
      </c>
      <c r="AX199" s="141">
        <f t="shared" si="17"/>
        <v>0</v>
      </c>
      <c r="AY199" s="141">
        <f t="shared" si="18"/>
        <v>0</v>
      </c>
      <c r="AZ199" s="12" t="s">
        <v>84</v>
      </c>
      <c r="BA199" s="141">
        <f t="shared" si="19"/>
        <v>0</v>
      </c>
      <c r="BB199" s="12" t="s">
        <v>139</v>
      </c>
      <c r="BC199" s="140" t="s">
        <v>383</v>
      </c>
    </row>
    <row r="200" spans="2:55" s="1" customFormat="1" ht="16.5" customHeight="1">
      <c r="B200" s="127"/>
      <c r="C200" s="211" t="s">
        <v>384</v>
      </c>
      <c r="D200" s="211" t="s">
        <v>134</v>
      </c>
      <c r="E200" s="210" t="s">
        <v>385</v>
      </c>
      <c r="F200" s="209" t="s">
        <v>386</v>
      </c>
      <c r="G200" s="210" t="s">
        <v>137</v>
      </c>
      <c r="H200" s="195">
        <v>110</v>
      </c>
      <c r="I200" s="191"/>
      <c r="J200" s="197">
        <f t="shared" si="10"/>
        <v>0</v>
      </c>
      <c r="K200" s="208"/>
      <c r="L200" s="148" t="s">
        <v>226</v>
      </c>
      <c r="M200" s="199" t="s">
        <v>1</v>
      </c>
      <c r="N200" s="137" t="s">
        <v>42</v>
      </c>
      <c r="P200" s="138">
        <f t="shared" si="11"/>
        <v>0</v>
      </c>
      <c r="Q200" s="138">
        <v>0</v>
      </c>
      <c r="R200" s="138">
        <f t="shared" si="12"/>
        <v>0</v>
      </c>
      <c r="S200" s="138">
        <v>0</v>
      </c>
      <c r="T200" s="139">
        <f t="shared" si="13"/>
        <v>0</v>
      </c>
      <c r="AH200" s="140" t="s">
        <v>139</v>
      </c>
      <c r="AJ200" s="140" t="s">
        <v>134</v>
      </c>
      <c r="AK200" s="140" t="s">
        <v>84</v>
      </c>
      <c r="AO200" s="12" t="s">
        <v>133</v>
      </c>
      <c r="AU200" s="141">
        <f t="shared" si="14"/>
        <v>0</v>
      </c>
      <c r="AV200" s="141">
        <f t="shared" si="15"/>
        <v>0</v>
      </c>
      <c r="AW200" s="141">
        <f t="shared" si="16"/>
        <v>0</v>
      </c>
      <c r="AX200" s="141">
        <f t="shared" si="17"/>
        <v>0</v>
      </c>
      <c r="AY200" s="141">
        <f t="shared" si="18"/>
        <v>0</v>
      </c>
      <c r="AZ200" s="12" t="s">
        <v>84</v>
      </c>
      <c r="BA200" s="141">
        <f t="shared" si="19"/>
        <v>0</v>
      </c>
      <c r="BB200" s="12" t="s">
        <v>139</v>
      </c>
      <c r="BC200" s="140" t="s">
        <v>387</v>
      </c>
    </row>
    <row r="201" spans="2:55" s="1" customFormat="1" ht="16.5" customHeight="1">
      <c r="B201" s="127"/>
      <c r="C201" s="211" t="s">
        <v>388</v>
      </c>
      <c r="D201" s="211" t="s">
        <v>134</v>
      </c>
      <c r="E201" s="210" t="s">
        <v>389</v>
      </c>
      <c r="F201" s="209" t="s">
        <v>199</v>
      </c>
      <c r="G201" s="210" t="s">
        <v>137</v>
      </c>
      <c r="H201" s="195">
        <v>5</v>
      </c>
      <c r="I201" s="191"/>
      <c r="J201" s="197">
        <f t="shared" si="10"/>
        <v>0</v>
      </c>
      <c r="K201" s="208"/>
      <c r="L201" s="148" t="s">
        <v>226</v>
      </c>
      <c r="M201" s="199" t="s">
        <v>1</v>
      </c>
      <c r="N201" s="137" t="s">
        <v>42</v>
      </c>
      <c r="P201" s="138">
        <f t="shared" si="11"/>
        <v>0</v>
      </c>
      <c r="Q201" s="138">
        <v>0</v>
      </c>
      <c r="R201" s="138">
        <f t="shared" si="12"/>
        <v>0</v>
      </c>
      <c r="S201" s="138">
        <v>0</v>
      </c>
      <c r="T201" s="139">
        <f t="shared" si="13"/>
        <v>0</v>
      </c>
      <c r="AH201" s="140" t="s">
        <v>139</v>
      </c>
      <c r="AJ201" s="140" t="s">
        <v>134</v>
      </c>
      <c r="AK201" s="140" t="s">
        <v>84</v>
      </c>
      <c r="AO201" s="12" t="s">
        <v>133</v>
      </c>
      <c r="AU201" s="141">
        <f t="shared" si="14"/>
        <v>0</v>
      </c>
      <c r="AV201" s="141">
        <f t="shared" si="15"/>
        <v>0</v>
      </c>
      <c r="AW201" s="141">
        <f t="shared" si="16"/>
        <v>0</v>
      </c>
      <c r="AX201" s="141">
        <f t="shared" si="17"/>
        <v>0</v>
      </c>
      <c r="AY201" s="141">
        <f t="shared" si="18"/>
        <v>0</v>
      </c>
      <c r="AZ201" s="12" t="s">
        <v>84</v>
      </c>
      <c r="BA201" s="141">
        <f t="shared" si="19"/>
        <v>0</v>
      </c>
      <c r="BB201" s="12" t="s">
        <v>139</v>
      </c>
      <c r="BC201" s="140" t="s">
        <v>390</v>
      </c>
    </row>
    <row r="202" spans="2:55" s="1" customFormat="1" ht="21.75" customHeight="1">
      <c r="B202" s="127"/>
      <c r="C202" s="211" t="s">
        <v>391</v>
      </c>
      <c r="D202" s="211" t="s">
        <v>134</v>
      </c>
      <c r="E202" s="210" t="s">
        <v>392</v>
      </c>
      <c r="F202" s="209" t="s">
        <v>216</v>
      </c>
      <c r="G202" s="210" t="s">
        <v>209</v>
      </c>
      <c r="H202" s="195">
        <v>1</v>
      </c>
      <c r="I202" s="191"/>
      <c r="J202" s="197">
        <f t="shared" si="10"/>
        <v>0</v>
      </c>
      <c r="K202" s="208"/>
      <c r="L202" s="148" t="s">
        <v>226</v>
      </c>
      <c r="M202" s="199" t="s">
        <v>1</v>
      </c>
      <c r="N202" s="137" t="s">
        <v>42</v>
      </c>
      <c r="P202" s="138">
        <f t="shared" si="11"/>
        <v>0</v>
      </c>
      <c r="Q202" s="138">
        <v>0</v>
      </c>
      <c r="R202" s="138">
        <f t="shared" si="12"/>
        <v>0</v>
      </c>
      <c r="S202" s="138">
        <v>0</v>
      </c>
      <c r="T202" s="139">
        <f t="shared" si="13"/>
        <v>0</v>
      </c>
      <c r="AH202" s="140" t="s">
        <v>139</v>
      </c>
      <c r="AJ202" s="140" t="s">
        <v>134</v>
      </c>
      <c r="AK202" s="140" t="s">
        <v>84</v>
      </c>
      <c r="AO202" s="12" t="s">
        <v>133</v>
      </c>
      <c r="AU202" s="141">
        <f t="shared" si="14"/>
        <v>0</v>
      </c>
      <c r="AV202" s="141">
        <f t="shared" si="15"/>
        <v>0</v>
      </c>
      <c r="AW202" s="141">
        <f t="shared" si="16"/>
        <v>0</v>
      </c>
      <c r="AX202" s="141">
        <f t="shared" si="17"/>
        <v>0</v>
      </c>
      <c r="AY202" s="141">
        <f t="shared" si="18"/>
        <v>0</v>
      </c>
      <c r="AZ202" s="12" t="s">
        <v>84</v>
      </c>
      <c r="BA202" s="141">
        <f t="shared" si="19"/>
        <v>0</v>
      </c>
      <c r="BB202" s="12" t="s">
        <v>139</v>
      </c>
      <c r="BC202" s="140" t="s">
        <v>393</v>
      </c>
    </row>
    <row r="203" spans="2:55" s="1" customFormat="1" ht="16.5" customHeight="1">
      <c r="B203" s="127"/>
      <c r="C203" s="211" t="s">
        <v>394</v>
      </c>
      <c r="D203" s="211" t="s">
        <v>134</v>
      </c>
      <c r="E203" s="210" t="s">
        <v>395</v>
      </c>
      <c r="F203" s="209" t="s">
        <v>396</v>
      </c>
      <c r="G203" s="210" t="s">
        <v>137</v>
      </c>
      <c r="H203" s="195">
        <v>1</v>
      </c>
      <c r="I203" s="191"/>
      <c r="J203" s="197">
        <f t="shared" si="10"/>
        <v>0</v>
      </c>
      <c r="K203" s="208"/>
      <c r="L203" s="148" t="s">
        <v>226</v>
      </c>
      <c r="M203" s="199" t="s">
        <v>1</v>
      </c>
      <c r="N203" s="137" t="s">
        <v>42</v>
      </c>
      <c r="P203" s="138">
        <f t="shared" si="11"/>
        <v>0</v>
      </c>
      <c r="Q203" s="138">
        <v>0</v>
      </c>
      <c r="R203" s="138">
        <f t="shared" si="12"/>
        <v>0</v>
      </c>
      <c r="S203" s="138">
        <v>0</v>
      </c>
      <c r="T203" s="139">
        <f t="shared" si="13"/>
        <v>0</v>
      </c>
      <c r="AH203" s="140" t="s">
        <v>139</v>
      </c>
      <c r="AJ203" s="140" t="s">
        <v>134</v>
      </c>
      <c r="AK203" s="140" t="s">
        <v>84</v>
      </c>
      <c r="AO203" s="12" t="s">
        <v>133</v>
      </c>
      <c r="AU203" s="141">
        <f t="shared" si="14"/>
        <v>0</v>
      </c>
      <c r="AV203" s="141">
        <f t="shared" si="15"/>
        <v>0</v>
      </c>
      <c r="AW203" s="141">
        <f t="shared" si="16"/>
        <v>0</v>
      </c>
      <c r="AX203" s="141">
        <f t="shared" si="17"/>
        <v>0</v>
      </c>
      <c r="AY203" s="141">
        <f t="shared" si="18"/>
        <v>0</v>
      </c>
      <c r="AZ203" s="12" t="s">
        <v>84</v>
      </c>
      <c r="BA203" s="141">
        <f t="shared" si="19"/>
        <v>0</v>
      </c>
      <c r="BB203" s="12" t="s">
        <v>139</v>
      </c>
      <c r="BC203" s="140" t="s">
        <v>397</v>
      </c>
    </row>
    <row r="204" spans="2:55" s="1" customFormat="1" ht="16.5" customHeight="1">
      <c r="B204" s="127"/>
      <c r="C204" s="211" t="s">
        <v>398</v>
      </c>
      <c r="D204" s="211" t="s">
        <v>134</v>
      </c>
      <c r="E204" s="210" t="s">
        <v>399</v>
      </c>
      <c r="F204" s="209" t="s">
        <v>400</v>
      </c>
      <c r="G204" s="210" t="s">
        <v>137</v>
      </c>
      <c r="H204" s="195">
        <v>1</v>
      </c>
      <c r="I204" s="191"/>
      <c r="J204" s="197">
        <f t="shared" si="10"/>
        <v>0</v>
      </c>
      <c r="K204" s="208"/>
      <c r="L204" s="148" t="s">
        <v>226</v>
      </c>
      <c r="M204" s="199" t="s">
        <v>1</v>
      </c>
      <c r="N204" s="137" t="s">
        <v>42</v>
      </c>
      <c r="P204" s="138">
        <f t="shared" si="11"/>
        <v>0</v>
      </c>
      <c r="Q204" s="138">
        <v>0</v>
      </c>
      <c r="R204" s="138">
        <f t="shared" si="12"/>
        <v>0</v>
      </c>
      <c r="S204" s="138">
        <v>0</v>
      </c>
      <c r="T204" s="139">
        <f t="shared" si="13"/>
        <v>0</v>
      </c>
      <c r="AH204" s="140" t="s">
        <v>139</v>
      </c>
      <c r="AJ204" s="140" t="s">
        <v>134</v>
      </c>
      <c r="AK204" s="140" t="s">
        <v>84</v>
      </c>
      <c r="AO204" s="12" t="s">
        <v>133</v>
      </c>
      <c r="AU204" s="141">
        <f t="shared" si="14"/>
        <v>0</v>
      </c>
      <c r="AV204" s="141">
        <f t="shared" si="15"/>
        <v>0</v>
      </c>
      <c r="AW204" s="141">
        <f t="shared" si="16"/>
        <v>0</v>
      </c>
      <c r="AX204" s="141">
        <f t="shared" si="17"/>
        <v>0</v>
      </c>
      <c r="AY204" s="141">
        <f t="shared" si="18"/>
        <v>0</v>
      </c>
      <c r="AZ204" s="12" t="s">
        <v>84</v>
      </c>
      <c r="BA204" s="141">
        <f t="shared" si="19"/>
        <v>0</v>
      </c>
      <c r="BB204" s="12" t="s">
        <v>139</v>
      </c>
      <c r="BC204" s="140" t="s">
        <v>401</v>
      </c>
    </row>
    <row r="205" spans="2:55" s="10" customFormat="1" ht="25.9" customHeight="1">
      <c r="B205" s="117"/>
      <c r="C205" s="149"/>
      <c r="D205" s="149" t="s">
        <v>76</v>
      </c>
      <c r="E205" s="162" t="s">
        <v>402</v>
      </c>
      <c r="F205" s="152" t="s">
        <v>403</v>
      </c>
      <c r="G205" s="162"/>
      <c r="H205" s="149"/>
      <c r="I205" s="149"/>
      <c r="J205" s="256">
        <f>SUM(J209:J220)</f>
        <v>0</v>
      </c>
      <c r="K205" s="212"/>
      <c r="L205" s="148" t="s">
        <v>404</v>
      </c>
      <c r="P205" s="123">
        <f>SUM(P206:P220)</f>
        <v>0</v>
      </c>
      <c r="R205" s="123">
        <f>SUM(R206:R220)</f>
        <v>0</v>
      </c>
      <c r="T205" s="124">
        <f>SUM(T206:T220)</f>
        <v>0</v>
      </c>
      <c r="AH205" s="118" t="s">
        <v>84</v>
      </c>
      <c r="AJ205" s="125" t="s">
        <v>76</v>
      </c>
      <c r="AK205" s="125" t="s">
        <v>77</v>
      </c>
      <c r="AO205" s="118" t="s">
        <v>133</v>
      </c>
      <c r="BA205" s="126">
        <f>SUM(BA206:BA220)</f>
        <v>0</v>
      </c>
    </row>
    <row r="206" spans="2:55" s="1" customFormat="1" ht="16.5" customHeight="1">
      <c r="B206" s="127"/>
      <c r="C206" s="201" t="s">
        <v>180</v>
      </c>
      <c r="D206" s="201" t="s">
        <v>134</v>
      </c>
      <c r="E206" s="202" t="s">
        <v>405</v>
      </c>
      <c r="F206" s="203" t="s">
        <v>406</v>
      </c>
      <c r="G206" s="204" t="s">
        <v>137</v>
      </c>
      <c r="H206" s="213">
        <v>0</v>
      </c>
      <c r="I206" s="206"/>
      <c r="J206" s="214">
        <f t="shared" ref="J206:J220" si="20">ROUND(I206*H206,2)</f>
        <v>0</v>
      </c>
      <c r="K206" s="208"/>
      <c r="L206" s="148" t="s">
        <v>138</v>
      </c>
      <c r="M206" s="199" t="s">
        <v>1</v>
      </c>
      <c r="N206" s="137" t="s">
        <v>42</v>
      </c>
      <c r="P206" s="138">
        <f t="shared" ref="P206:P220" si="21">O206*H206</f>
        <v>0</v>
      </c>
      <c r="Q206" s="138">
        <v>0</v>
      </c>
      <c r="R206" s="138">
        <f t="shared" ref="R206:R220" si="22">Q206*H206</f>
        <v>0</v>
      </c>
      <c r="S206" s="138">
        <v>0</v>
      </c>
      <c r="T206" s="139">
        <f t="shared" ref="T206:T220" si="23">S206*H206</f>
        <v>0</v>
      </c>
      <c r="AH206" s="140" t="s">
        <v>139</v>
      </c>
      <c r="AJ206" s="140" t="s">
        <v>134</v>
      </c>
      <c r="AK206" s="140" t="s">
        <v>84</v>
      </c>
      <c r="AO206" s="12" t="s">
        <v>133</v>
      </c>
      <c r="AU206" s="141">
        <f t="shared" ref="AU206:AU220" si="24">IF(N206="základní",J206,0)</f>
        <v>0</v>
      </c>
      <c r="AV206" s="141">
        <f t="shared" ref="AV206:AV220" si="25">IF(N206="snížená",J206,0)</f>
        <v>0</v>
      </c>
      <c r="AW206" s="141">
        <f t="shared" ref="AW206:AW220" si="26">IF(N206="zákl. přenesená",J206,0)</f>
        <v>0</v>
      </c>
      <c r="AX206" s="141">
        <f t="shared" ref="AX206:AX220" si="27">IF(N206="sníž. přenesená",J206,0)</f>
        <v>0</v>
      </c>
      <c r="AY206" s="141">
        <f t="shared" ref="AY206:AY220" si="28">IF(N206="nulová",J206,0)</f>
        <v>0</v>
      </c>
      <c r="AZ206" s="12" t="s">
        <v>84</v>
      </c>
      <c r="BA206" s="141">
        <f t="shared" ref="BA206:BA220" si="29">ROUND(I206*H206,2)</f>
        <v>0</v>
      </c>
      <c r="BB206" s="12" t="s">
        <v>139</v>
      </c>
      <c r="BC206" s="140" t="s">
        <v>407</v>
      </c>
    </row>
    <row r="207" spans="2:55" s="1" customFormat="1" ht="16.5" customHeight="1">
      <c r="B207" s="127"/>
      <c r="C207" s="201" t="s">
        <v>408</v>
      </c>
      <c r="D207" s="201" t="s">
        <v>134</v>
      </c>
      <c r="E207" s="202" t="s">
        <v>409</v>
      </c>
      <c r="F207" s="203" t="s">
        <v>410</v>
      </c>
      <c r="G207" s="204" t="s">
        <v>137</v>
      </c>
      <c r="H207" s="213">
        <v>0</v>
      </c>
      <c r="I207" s="206"/>
      <c r="J207" s="214">
        <f t="shared" si="20"/>
        <v>0</v>
      </c>
      <c r="K207" s="208"/>
      <c r="L207" s="148" t="s">
        <v>138</v>
      </c>
      <c r="M207" s="199" t="s">
        <v>1</v>
      </c>
      <c r="N207" s="137" t="s">
        <v>42</v>
      </c>
      <c r="P207" s="138">
        <f t="shared" si="21"/>
        <v>0</v>
      </c>
      <c r="Q207" s="138">
        <v>0</v>
      </c>
      <c r="R207" s="138">
        <f t="shared" si="22"/>
        <v>0</v>
      </c>
      <c r="S207" s="138">
        <v>0</v>
      </c>
      <c r="T207" s="139">
        <f t="shared" si="23"/>
        <v>0</v>
      </c>
      <c r="AH207" s="140" t="s">
        <v>139</v>
      </c>
      <c r="AJ207" s="140" t="s">
        <v>134</v>
      </c>
      <c r="AK207" s="140" t="s">
        <v>84</v>
      </c>
      <c r="AO207" s="12" t="s">
        <v>133</v>
      </c>
      <c r="AU207" s="141">
        <f t="shared" si="24"/>
        <v>0</v>
      </c>
      <c r="AV207" s="141">
        <f t="shared" si="25"/>
        <v>0</v>
      </c>
      <c r="AW207" s="141">
        <f t="shared" si="26"/>
        <v>0</v>
      </c>
      <c r="AX207" s="141">
        <f t="shared" si="27"/>
        <v>0</v>
      </c>
      <c r="AY207" s="141">
        <f t="shared" si="28"/>
        <v>0</v>
      </c>
      <c r="AZ207" s="12" t="s">
        <v>84</v>
      </c>
      <c r="BA207" s="141">
        <f t="shared" si="29"/>
        <v>0</v>
      </c>
      <c r="BB207" s="12" t="s">
        <v>139</v>
      </c>
      <c r="BC207" s="140" t="s">
        <v>411</v>
      </c>
    </row>
    <row r="208" spans="2:55" s="1" customFormat="1" ht="16.5" customHeight="1">
      <c r="B208" s="127"/>
      <c r="C208" s="201" t="s">
        <v>183</v>
      </c>
      <c r="D208" s="201" t="s">
        <v>134</v>
      </c>
      <c r="E208" s="202" t="s">
        <v>412</v>
      </c>
      <c r="F208" s="203" t="s">
        <v>221</v>
      </c>
      <c r="G208" s="204" t="s">
        <v>137</v>
      </c>
      <c r="H208" s="213">
        <v>0</v>
      </c>
      <c r="I208" s="206"/>
      <c r="J208" s="214">
        <f t="shared" si="20"/>
        <v>0</v>
      </c>
      <c r="K208" s="208"/>
      <c r="L208" s="148" t="s">
        <v>138</v>
      </c>
      <c r="M208" s="199" t="s">
        <v>1</v>
      </c>
      <c r="N208" s="137" t="s">
        <v>42</v>
      </c>
      <c r="P208" s="138">
        <f t="shared" si="21"/>
        <v>0</v>
      </c>
      <c r="Q208" s="138">
        <v>0</v>
      </c>
      <c r="R208" s="138">
        <f t="shared" si="22"/>
        <v>0</v>
      </c>
      <c r="S208" s="138">
        <v>0</v>
      </c>
      <c r="T208" s="139">
        <f t="shared" si="23"/>
        <v>0</v>
      </c>
      <c r="AH208" s="140" t="s">
        <v>139</v>
      </c>
      <c r="AJ208" s="140" t="s">
        <v>134</v>
      </c>
      <c r="AK208" s="140" t="s">
        <v>84</v>
      </c>
      <c r="AO208" s="12" t="s">
        <v>133</v>
      </c>
      <c r="AU208" s="141">
        <f t="shared" si="24"/>
        <v>0</v>
      </c>
      <c r="AV208" s="141">
        <f t="shared" si="25"/>
        <v>0</v>
      </c>
      <c r="AW208" s="141">
        <f t="shared" si="26"/>
        <v>0</v>
      </c>
      <c r="AX208" s="141">
        <f t="shared" si="27"/>
        <v>0</v>
      </c>
      <c r="AY208" s="141">
        <f t="shared" si="28"/>
        <v>0</v>
      </c>
      <c r="AZ208" s="12" t="s">
        <v>84</v>
      </c>
      <c r="BA208" s="141">
        <f t="shared" si="29"/>
        <v>0</v>
      </c>
      <c r="BB208" s="12" t="s">
        <v>139</v>
      </c>
      <c r="BC208" s="140" t="s">
        <v>413</v>
      </c>
    </row>
    <row r="209" spans="2:55" s="1" customFormat="1" ht="16.5" customHeight="1">
      <c r="B209" s="127"/>
      <c r="C209" s="211" t="s">
        <v>414</v>
      </c>
      <c r="D209" s="211" t="s">
        <v>134</v>
      </c>
      <c r="E209" s="210" t="s">
        <v>415</v>
      </c>
      <c r="F209" s="209" t="s">
        <v>416</v>
      </c>
      <c r="G209" s="210" t="s">
        <v>137</v>
      </c>
      <c r="H209" s="195">
        <v>1</v>
      </c>
      <c r="I209" s="191"/>
      <c r="J209" s="197">
        <f t="shared" si="20"/>
        <v>0</v>
      </c>
      <c r="K209" s="208"/>
      <c r="L209" s="148" t="s">
        <v>226</v>
      </c>
      <c r="M209" s="199" t="s">
        <v>1</v>
      </c>
      <c r="N209" s="137" t="s">
        <v>42</v>
      </c>
      <c r="P209" s="138">
        <f t="shared" si="21"/>
        <v>0</v>
      </c>
      <c r="Q209" s="138">
        <v>0</v>
      </c>
      <c r="R209" s="138">
        <f t="shared" si="22"/>
        <v>0</v>
      </c>
      <c r="S209" s="138">
        <v>0</v>
      </c>
      <c r="T209" s="139">
        <f t="shared" si="23"/>
        <v>0</v>
      </c>
      <c r="AH209" s="140" t="s">
        <v>139</v>
      </c>
      <c r="AJ209" s="140" t="s">
        <v>134</v>
      </c>
      <c r="AK209" s="140" t="s">
        <v>84</v>
      </c>
      <c r="AO209" s="12" t="s">
        <v>133</v>
      </c>
      <c r="AU209" s="141">
        <f t="shared" si="24"/>
        <v>0</v>
      </c>
      <c r="AV209" s="141">
        <f t="shared" si="25"/>
        <v>0</v>
      </c>
      <c r="AW209" s="141">
        <f t="shared" si="26"/>
        <v>0</v>
      </c>
      <c r="AX209" s="141">
        <f t="shared" si="27"/>
        <v>0</v>
      </c>
      <c r="AY209" s="141">
        <f t="shared" si="28"/>
        <v>0</v>
      </c>
      <c r="AZ209" s="12" t="s">
        <v>84</v>
      </c>
      <c r="BA209" s="141">
        <f t="shared" si="29"/>
        <v>0</v>
      </c>
      <c r="BB209" s="12" t="s">
        <v>139</v>
      </c>
      <c r="BC209" s="140" t="s">
        <v>417</v>
      </c>
    </row>
    <row r="210" spans="2:55" s="1" customFormat="1" ht="16.5" customHeight="1">
      <c r="B210" s="127"/>
      <c r="C210" s="211" t="s">
        <v>418</v>
      </c>
      <c r="D210" s="211" t="s">
        <v>134</v>
      </c>
      <c r="E210" s="210" t="s">
        <v>419</v>
      </c>
      <c r="F210" s="209" t="s">
        <v>420</v>
      </c>
      <c r="G210" s="210" t="s">
        <v>137</v>
      </c>
      <c r="H210" s="195">
        <v>2</v>
      </c>
      <c r="I210" s="191"/>
      <c r="J210" s="197">
        <f t="shared" si="20"/>
        <v>0</v>
      </c>
      <c r="K210" s="208"/>
      <c r="L210" s="148" t="s">
        <v>226</v>
      </c>
      <c r="M210" s="199" t="s">
        <v>1</v>
      </c>
      <c r="N210" s="137" t="s">
        <v>42</v>
      </c>
      <c r="P210" s="138">
        <f t="shared" si="21"/>
        <v>0</v>
      </c>
      <c r="Q210" s="138">
        <v>0</v>
      </c>
      <c r="R210" s="138">
        <f t="shared" si="22"/>
        <v>0</v>
      </c>
      <c r="S210" s="138">
        <v>0</v>
      </c>
      <c r="T210" s="139">
        <f t="shared" si="23"/>
        <v>0</v>
      </c>
      <c r="AH210" s="140" t="s">
        <v>139</v>
      </c>
      <c r="AJ210" s="140" t="s">
        <v>134</v>
      </c>
      <c r="AK210" s="140" t="s">
        <v>84</v>
      </c>
      <c r="AO210" s="12" t="s">
        <v>133</v>
      </c>
      <c r="AU210" s="141">
        <f t="shared" si="24"/>
        <v>0</v>
      </c>
      <c r="AV210" s="141">
        <f t="shared" si="25"/>
        <v>0</v>
      </c>
      <c r="AW210" s="141">
        <f t="shared" si="26"/>
        <v>0</v>
      </c>
      <c r="AX210" s="141">
        <f t="shared" si="27"/>
        <v>0</v>
      </c>
      <c r="AY210" s="141">
        <f t="shared" si="28"/>
        <v>0</v>
      </c>
      <c r="AZ210" s="12" t="s">
        <v>84</v>
      </c>
      <c r="BA210" s="141">
        <f t="shared" si="29"/>
        <v>0</v>
      </c>
      <c r="BB210" s="12" t="s">
        <v>139</v>
      </c>
      <c r="BC210" s="140" t="s">
        <v>421</v>
      </c>
    </row>
    <row r="211" spans="2:55" s="1" customFormat="1" ht="16.5" customHeight="1">
      <c r="B211" s="127"/>
      <c r="C211" s="211" t="s">
        <v>422</v>
      </c>
      <c r="D211" s="211" t="s">
        <v>134</v>
      </c>
      <c r="E211" s="210" t="s">
        <v>423</v>
      </c>
      <c r="F211" s="209" t="s">
        <v>424</v>
      </c>
      <c r="G211" s="210" t="s">
        <v>137</v>
      </c>
      <c r="H211" s="195">
        <v>1</v>
      </c>
      <c r="I211" s="191"/>
      <c r="J211" s="197">
        <f t="shared" si="20"/>
        <v>0</v>
      </c>
      <c r="K211" s="208"/>
      <c r="L211" s="148" t="s">
        <v>226</v>
      </c>
      <c r="M211" s="199" t="s">
        <v>1</v>
      </c>
      <c r="N211" s="137" t="s">
        <v>42</v>
      </c>
      <c r="P211" s="138">
        <f t="shared" si="21"/>
        <v>0</v>
      </c>
      <c r="Q211" s="138">
        <v>0</v>
      </c>
      <c r="R211" s="138">
        <f t="shared" si="22"/>
        <v>0</v>
      </c>
      <c r="S211" s="138">
        <v>0</v>
      </c>
      <c r="T211" s="139">
        <f t="shared" si="23"/>
        <v>0</v>
      </c>
      <c r="AH211" s="140" t="s">
        <v>139</v>
      </c>
      <c r="AJ211" s="140" t="s">
        <v>134</v>
      </c>
      <c r="AK211" s="140" t="s">
        <v>84</v>
      </c>
      <c r="AO211" s="12" t="s">
        <v>133</v>
      </c>
      <c r="AU211" s="141">
        <f t="shared" si="24"/>
        <v>0</v>
      </c>
      <c r="AV211" s="141">
        <f t="shared" si="25"/>
        <v>0</v>
      </c>
      <c r="AW211" s="141">
        <f t="shared" si="26"/>
        <v>0</v>
      </c>
      <c r="AX211" s="141">
        <f t="shared" si="27"/>
        <v>0</v>
      </c>
      <c r="AY211" s="141">
        <f t="shared" si="28"/>
        <v>0</v>
      </c>
      <c r="AZ211" s="12" t="s">
        <v>84</v>
      </c>
      <c r="BA211" s="141">
        <f t="shared" si="29"/>
        <v>0</v>
      </c>
      <c r="BB211" s="12" t="s">
        <v>139</v>
      </c>
      <c r="BC211" s="140" t="s">
        <v>425</v>
      </c>
    </row>
    <row r="212" spans="2:55" s="1" customFormat="1" ht="16.5" customHeight="1">
      <c r="B212" s="127"/>
      <c r="C212" s="211" t="s">
        <v>426</v>
      </c>
      <c r="D212" s="211" t="s">
        <v>134</v>
      </c>
      <c r="E212" s="210" t="s">
        <v>427</v>
      </c>
      <c r="F212" s="209" t="s">
        <v>428</v>
      </c>
      <c r="G212" s="210" t="s">
        <v>137</v>
      </c>
      <c r="H212" s="195">
        <v>1</v>
      </c>
      <c r="I212" s="191"/>
      <c r="J212" s="197">
        <f t="shared" si="20"/>
        <v>0</v>
      </c>
      <c r="K212" s="208"/>
      <c r="L212" s="148" t="s">
        <v>226</v>
      </c>
      <c r="M212" s="199" t="s">
        <v>1</v>
      </c>
      <c r="N212" s="137" t="s">
        <v>42</v>
      </c>
      <c r="P212" s="138">
        <f t="shared" si="21"/>
        <v>0</v>
      </c>
      <c r="Q212" s="138">
        <v>0</v>
      </c>
      <c r="R212" s="138">
        <f t="shared" si="22"/>
        <v>0</v>
      </c>
      <c r="S212" s="138">
        <v>0</v>
      </c>
      <c r="T212" s="139">
        <f t="shared" si="23"/>
        <v>0</v>
      </c>
      <c r="AH212" s="140" t="s">
        <v>139</v>
      </c>
      <c r="AJ212" s="140" t="s">
        <v>134</v>
      </c>
      <c r="AK212" s="140" t="s">
        <v>84</v>
      </c>
      <c r="AO212" s="12" t="s">
        <v>133</v>
      </c>
      <c r="AU212" s="141">
        <f t="shared" si="24"/>
        <v>0</v>
      </c>
      <c r="AV212" s="141">
        <f t="shared" si="25"/>
        <v>0</v>
      </c>
      <c r="AW212" s="141">
        <f t="shared" si="26"/>
        <v>0</v>
      </c>
      <c r="AX212" s="141">
        <f t="shared" si="27"/>
        <v>0</v>
      </c>
      <c r="AY212" s="141">
        <f t="shared" si="28"/>
        <v>0</v>
      </c>
      <c r="AZ212" s="12" t="s">
        <v>84</v>
      </c>
      <c r="BA212" s="141">
        <f t="shared" si="29"/>
        <v>0</v>
      </c>
      <c r="BB212" s="12" t="s">
        <v>139</v>
      </c>
      <c r="BC212" s="140" t="s">
        <v>429</v>
      </c>
    </row>
    <row r="213" spans="2:55" s="1" customFormat="1" ht="16.5" customHeight="1">
      <c r="B213" s="127"/>
      <c r="C213" s="211" t="s">
        <v>430</v>
      </c>
      <c r="D213" s="211" t="s">
        <v>134</v>
      </c>
      <c r="E213" s="210" t="s">
        <v>431</v>
      </c>
      <c r="F213" s="209" t="s">
        <v>432</v>
      </c>
      <c r="G213" s="210" t="s">
        <v>137</v>
      </c>
      <c r="H213" s="195">
        <v>1</v>
      </c>
      <c r="I213" s="191"/>
      <c r="J213" s="197">
        <f t="shared" si="20"/>
        <v>0</v>
      </c>
      <c r="K213" s="208"/>
      <c r="L213" s="148" t="s">
        <v>226</v>
      </c>
      <c r="M213" s="199" t="s">
        <v>1</v>
      </c>
      <c r="N213" s="137" t="s">
        <v>42</v>
      </c>
      <c r="P213" s="138">
        <f t="shared" si="21"/>
        <v>0</v>
      </c>
      <c r="Q213" s="138">
        <v>0</v>
      </c>
      <c r="R213" s="138">
        <f t="shared" si="22"/>
        <v>0</v>
      </c>
      <c r="S213" s="138">
        <v>0</v>
      </c>
      <c r="T213" s="139">
        <f t="shared" si="23"/>
        <v>0</v>
      </c>
      <c r="AH213" s="140" t="s">
        <v>139</v>
      </c>
      <c r="AJ213" s="140" t="s">
        <v>134</v>
      </c>
      <c r="AK213" s="140" t="s">
        <v>84</v>
      </c>
      <c r="AO213" s="12" t="s">
        <v>133</v>
      </c>
      <c r="AU213" s="141">
        <f t="shared" si="24"/>
        <v>0</v>
      </c>
      <c r="AV213" s="141">
        <f t="shared" si="25"/>
        <v>0</v>
      </c>
      <c r="AW213" s="141">
        <f t="shared" si="26"/>
        <v>0</v>
      </c>
      <c r="AX213" s="141">
        <f t="shared" si="27"/>
        <v>0</v>
      </c>
      <c r="AY213" s="141">
        <f t="shared" si="28"/>
        <v>0</v>
      </c>
      <c r="AZ213" s="12" t="s">
        <v>84</v>
      </c>
      <c r="BA213" s="141">
        <f t="shared" si="29"/>
        <v>0</v>
      </c>
      <c r="BB213" s="12" t="s">
        <v>139</v>
      </c>
      <c r="BC213" s="140" t="s">
        <v>433</v>
      </c>
    </row>
    <row r="214" spans="2:55" s="1" customFormat="1" ht="16.5" customHeight="1">
      <c r="B214" s="127"/>
      <c r="C214" s="211" t="s">
        <v>434</v>
      </c>
      <c r="D214" s="211" t="s">
        <v>134</v>
      </c>
      <c r="E214" s="210" t="s">
        <v>435</v>
      </c>
      <c r="F214" s="209" t="s">
        <v>436</v>
      </c>
      <c r="G214" s="210" t="s">
        <v>209</v>
      </c>
      <c r="H214" s="195">
        <v>5</v>
      </c>
      <c r="I214" s="191"/>
      <c r="J214" s="197">
        <f t="shared" si="20"/>
        <v>0</v>
      </c>
      <c r="K214" s="208"/>
      <c r="L214" s="148" t="s">
        <v>226</v>
      </c>
      <c r="M214" s="199" t="s">
        <v>1</v>
      </c>
      <c r="N214" s="137" t="s">
        <v>42</v>
      </c>
      <c r="P214" s="138">
        <f t="shared" si="21"/>
        <v>0</v>
      </c>
      <c r="Q214" s="138">
        <v>0</v>
      </c>
      <c r="R214" s="138">
        <f t="shared" si="22"/>
        <v>0</v>
      </c>
      <c r="S214" s="138">
        <v>0</v>
      </c>
      <c r="T214" s="139">
        <f t="shared" si="23"/>
        <v>0</v>
      </c>
      <c r="AH214" s="140" t="s">
        <v>139</v>
      </c>
      <c r="AJ214" s="140" t="s">
        <v>134</v>
      </c>
      <c r="AK214" s="140" t="s">
        <v>84</v>
      </c>
      <c r="AO214" s="12" t="s">
        <v>133</v>
      </c>
      <c r="AU214" s="141">
        <f t="shared" si="24"/>
        <v>0</v>
      </c>
      <c r="AV214" s="141">
        <f t="shared" si="25"/>
        <v>0</v>
      </c>
      <c r="AW214" s="141">
        <f t="shared" si="26"/>
        <v>0</v>
      </c>
      <c r="AX214" s="141">
        <f t="shared" si="27"/>
        <v>0</v>
      </c>
      <c r="AY214" s="141">
        <f t="shared" si="28"/>
        <v>0</v>
      </c>
      <c r="AZ214" s="12" t="s">
        <v>84</v>
      </c>
      <c r="BA214" s="141">
        <f t="shared" si="29"/>
        <v>0</v>
      </c>
      <c r="BB214" s="12" t="s">
        <v>139</v>
      </c>
      <c r="BC214" s="140" t="s">
        <v>437</v>
      </c>
    </row>
    <row r="215" spans="2:55" s="1" customFormat="1" ht="16.5" customHeight="1">
      <c r="B215" s="127"/>
      <c r="C215" s="211" t="s">
        <v>438</v>
      </c>
      <c r="D215" s="211" t="s">
        <v>134</v>
      </c>
      <c r="E215" s="210" t="s">
        <v>439</v>
      </c>
      <c r="F215" s="209" t="s">
        <v>440</v>
      </c>
      <c r="G215" s="210" t="s">
        <v>137</v>
      </c>
      <c r="H215" s="195">
        <v>2</v>
      </c>
      <c r="I215" s="191"/>
      <c r="J215" s="197">
        <f t="shared" si="20"/>
        <v>0</v>
      </c>
      <c r="K215" s="208"/>
      <c r="L215" s="148" t="s">
        <v>226</v>
      </c>
      <c r="M215" s="199" t="s">
        <v>1</v>
      </c>
      <c r="N215" s="137" t="s">
        <v>42</v>
      </c>
      <c r="P215" s="138">
        <f t="shared" si="21"/>
        <v>0</v>
      </c>
      <c r="Q215" s="138">
        <v>0</v>
      </c>
      <c r="R215" s="138">
        <f t="shared" si="22"/>
        <v>0</v>
      </c>
      <c r="S215" s="138">
        <v>0</v>
      </c>
      <c r="T215" s="139">
        <f t="shared" si="23"/>
        <v>0</v>
      </c>
      <c r="AH215" s="140" t="s">
        <v>139</v>
      </c>
      <c r="AJ215" s="140" t="s">
        <v>134</v>
      </c>
      <c r="AK215" s="140" t="s">
        <v>84</v>
      </c>
      <c r="AO215" s="12" t="s">
        <v>133</v>
      </c>
      <c r="AU215" s="141">
        <f t="shared" si="24"/>
        <v>0</v>
      </c>
      <c r="AV215" s="141">
        <f t="shared" si="25"/>
        <v>0</v>
      </c>
      <c r="AW215" s="141">
        <f t="shared" si="26"/>
        <v>0</v>
      </c>
      <c r="AX215" s="141">
        <f t="shared" si="27"/>
        <v>0</v>
      </c>
      <c r="AY215" s="141">
        <f t="shared" si="28"/>
        <v>0</v>
      </c>
      <c r="AZ215" s="12" t="s">
        <v>84</v>
      </c>
      <c r="BA215" s="141">
        <f t="shared" si="29"/>
        <v>0</v>
      </c>
      <c r="BB215" s="12" t="s">
        <v>139</v>
      </c>
      <c r="BC215" s="140" t="s">
        <v>441</v>
      </c>
    </row>
    <row r="216" spans="2:55" s="1" customFormat="1" ht="16.5" customHeight="1">
      <c r="B216" s="127"/>
      <c r="C216" s="211" t="s">
        <v>442</v>
      </c>
      <c r="D216" s="211" t="s">
        <v>134</v>
      </c>
      <c r="E216" s="210" t="s">
        <v>443</v>
      </c>
      <c r="F216" s="209" t="s">
        <v>444</v>
      </c>
      <c r="G216" s="210" t="s">
        <v>209</v>
      </c>
      <c r="H216" s="195">
        <v>1</v>
      </c>
      <c r="I216" s="191"/>
      <c r="J216" s="197">
        <f t="shared" si="20"/>
        <v>0</v>
      </c>
      <c r="K216" s="208"/>
      <c r="L216" s="148" t="s">
        <v>226</v>
      </c>
      <c r="M216" s="199" t="s">
        <v>1</v>
      </c>
      <c r="N216" s="137" t="s">
        <v>42</v>
      </c>
      <c r="P216" s="138">
        <f t="shared" si="21"/>
        <v>0</v>
      </c>
      <c r="Q216" s="138">
        <v>0</v>
      </c>
      <c r="R216" s="138">
        <f t="shared" si="22"/>
        <v>0</v>
      </c>
      <c r="S216" s="138">
        <v>0</v>
      </c>
      <c r="T216" s="139">
        <f t="shared" si="23"/>
        <v>0</v>
      </c>
      <c r="AH216" s="140" t="s">
        <v>139</v>
      </c>
      <c r="AJ216" s="140" t="s">
        <v>134</v>
      </c>
      <c r="AK216" s="140" t="s">
        <v>84</v>
      </c>
      <c r="AO216" s="12" t="s">
        <v>133</v>
      </c>
      <c r="AU216" s="141">
        <f t="shared" si="24"/>
        <v>0</v>
      </c>
      <c r="AV216" s="141">
        <f t="shared" si="25"/>
        <v>0</v>
      </c>
      <c r="AW216" s="141">
        <f t="shared" si="26"/>
        <v>0</v>
      </c>
      <c r="AX216" s="141">
        <f t="shared" si="27"/>
        <v>0</v>
      </c>
      <c r="AY216" s="141">
        <f t="shared" si="28"/>
        <v>0</v>
      </c>
      <c r="AZ216" s="12" t="s">
        <v>84</v>
      </c>
      <c r="BA216" s="141">
        <f t="shared" si="29"/>
        <v>0</v>
      </c>
      <c r="BB216" s="12" t="s">
        <v>139</v>
      </c>
      <c r="BC216" s="140" t="s">
        <v>445</v>
      </c>
    </row>
    <row r="217" spans="2:55" s="1" customFormat="1" ht="16.5" customHeight="1">
      <c r="B217" s="127"/>
      <c r="C217" s="211" t="s">
        <v>446</v>
      </c>
      <c r="D217" s="211" t="s">
        <v>134</v>
      </c>
      <c r="E217" s="210" t="s">
        <v>447</v>
      </c>
      <c r="F217" s="209" t="s">
        <v>448</v>
      </c>
      <c r="G217" s="210" t="s">
        <v>209</v>
      </c>
      <c r="H217" s="195">
        <v>1</v>
      </c>
      <c r="I217" s="191"/>
      <c r="J217" s="197">
        <f t="shared" si="20"/>
        <v>0</v>
      </c>
      <c r="K217" s="208"/>
      <c r="L217" s="148" t="s">
        <v>226</v>
      </c>
      <c r="M217" s="199" t="s">
        <v>1</v>
      </c>
      <c r="N217" s="137" t="s">
        <v>42</v>
      </c>
      <c r="P217" s="138">
        <f t="shared" si="21"/>
        <v>0</v>
      </c>
      <c r="Q217" s="138">
        <v>0</v>
      </c>
      <c r="R217" s="138">
        <f t="shared" si="22"/>
        <v>0</v>
      </c>
      <c r="S217" s="138">
        <v>0</v>
      </c>
      <c r="T217" s="139">
        <f t="shared" si="23"/>
        <v>0</v>
      </c>
      <c r="AH217" s="140" t="s">
        <v>139</v>
      </c>
      <c r="AJ217" s="140" t="s">
        <v>134</v>
      </c>
      <c r="AK217" s="140" t="s">
        <v>84</v>
      </c>
      <c r="AO217" s="12" t="s">
        <v>133</v>
      </c>
      <c r="AU217" s="141">
        <f t="shared" si="24"/>
        <v>0</v>
      </c>
      <c r="AV217" s="141">
        <f t="shared" si="25"/>
        <v>0</v>
      </c>
      <c r="AW217" s="141">
        <f t="shared" si="26"/>
        <v>0</v>
      </c>
      <c r="AX217" s="141">
        <f t="shared" si="27"/>
        <v>0</v>
      </c>
      <c r="AY217" s="141">
        <f t="shared" si="28"/>
        <v>0</v>
      </c>
      <c r="AZ217" s="12" t="s">
        <v>84</v>
      </c>
      <c r="BA217" s="141">
        <f t="shared" si="29"/>
        <v>0</v>
      </c>
      <c r="BB217" s="12" t="s">
        <v>139</v>
      </c>
      <c r="BC217" s="140" t="s">
        <v>449</v>
      </c>
    </row>
    <row r="218" spans="2:55" s="1" customFormat="1" ht="16.5" customHeight="1">
      <c r="B218" s="127"/>
      <c r="C218" s="211" t="s">
        <v>450</v>
      </c>
      <c r="D218" s="211" t="s">
        <v>134</v>
      </c>
      <c r="E218" s="210" t="s">
        <v>451</v>
      </c>
      <c r="F218" s="209" t="s">
        <v>452</v>
      </c>
      <c r="G218" s="210" t="s">
        <v>209</v>
      </c>
      <c r="H218" s="195">
        <v>1</v>
      </c>
      <c r="I218" s="191"/>
      <c r="J218" s="197">
        <f t="shared" si="20"/>
        <v>0</v>
      </c>
      <c r="K218" s="208"/>
      <c r="L218" s="148" t="s">
        <v>226</v>
      </c>
      <c r="M218" s="199" t="s">
        <v>1</v>
      </c>
      <c r="N218" s="137" t="s">
        <v>42</v>
      </c>
      <c r="P218" s="138">
        <f t="shared" si="21"/>
        <v>0</v>
      </c>
      <c r="Q218" s="138">
        <v>0</v>
      </c>
      <c r="R218" s="138">
        <f t="shared" si="22"/>
        <v>0</v>
      </c>
      <c r="S218" s="138">
        <v>0</v>
      </c>
      <c r="T218" s="139">
        <f t="shared" si="23"/>
        <v>0</v>
      </c>
      <c r="AH218" s="140" t="s">
        <v>139</v>
      </c>
      <c r="AJ218" s="140" t="s">
        <v>134</v>
      </c>
      <c r="AK218" s="140" t="s">
        <v>84</v>
      </c>
      <c r="AO218" s="12" t="s">
        <v>133</v>
      </c>
      <c r="AU218" s="141">
        <f t="shared" si="24"/>
        <v>0</v>
      </c>
      <c r="AV218" s="141">
        <f t="shared" si="25"/>
        <v>0</v>
      </c>
      <c r="AW218" s="141">
        <f t="shared" si="26"/>
        <v>0</v>
      </c>
      <c r="AX218" s="141">
        <f t="shared" si="27"/>
        <v>0</v>
      </c>
      <c r="AY218" s="141">
        <f t="shared" si="28"/>
        <v>0</v>
      </c>
      <c r="AZ218" s="12" t="s">
        <v>84</v>
      </c>
      <c r="BA218" s="141">
        <f t="shared" si="29"/>
        <v>0</v>
      </c>
      <c r="BB218" s="12" t="s">
        <v>139</v>
      </c>
      <c r="BC218" s="140" t="s">
        <v>453</v>
      </c>
    </row>
    <row r="219" spans="2:55" s="1" customFormat="1" ht="16.5" customHeight="1">
      <c r="B219" s="127"/>
      <c r="C219" s="211" t="s">
        <v>454</v>
      </c>
      <c r="D219" s="211" t="s">
        <v>134</v>
      </c>
      <c r="E219" s="210" t="s">
        <v>455</v>
      </c>
      <c r="F219" s="209" t="s">
        <v>456</v>
      </c>
      <c r="G219" s="210" t="s">
        <v>209</v>
      </c>
      <c r="H219" s="195">
        <v>1</v>
      </c>
      <c r="I219" s="191"/>
      <c r="J219" s="197">
        <f t="shared" si="20"/>
        <v>0</v>
      </c>
      <c r="K219" s="208"/>
      <c r="L219" s="148" t="s">
        <v>226</v>
      </c>
      <c r="M219" s="199" t="s">
        <v>1</v>
      </c>
      <c r="N219" s="137" t="s">
        <v>42</v>
      </c>
      <c r="P219" s="138">
        <f t="shared" si="21"/>
        <v>0</v>
      </c>
      <c r="Q219" s="138">
        <v>0</v>
      </c>
      <c r="R219" s="138">
        <f t="shared" si="22"/>
        <v>0</v>
      </c>
      <c r="S219" s="138">
        <v>0</v>
      </c>
      <c r="T219" s="139">
        <f t="shared" si="23"/>
        <v>0</v>
      </c>
      <c r="AH219" s="140" t="s">
        <v>139</v>
      </c>
      <c r="AJ219" s="140" t="s">
        <v>134</v>
      </c>
      <c r="AK219" s="140" t="s">
        <v>84</v>
      </c>
      <c r="AO219" s="12" t="s">
        <v>133</v>
      </c>
      <c r="AU219" s="141">
        <f t="shared" si="24"/>
        <v>0</v>
      </c>
      <c r="AV219" s="141">
        <f t="shared" si="25"/>
        <v>0</v>
      </c>
      <c r="AW219" s="141">
        <f t="shared" si="26"/>
        <v>0</v>
      </c>
      <c r="AX219" s="141">
        <f t="shared" si="27"/>
        <v>0</v>
      </c>
      <c r="AY219" s="141">
        <f t="shared" si="28"/>
        <v>0</v>
      </c>
      <c r="AZ219" s="12" t="s">
        <v>84</v>
      </c>
      <c r="BA219" s="141">
        <f t="shared" si="29"/>
        <v>0</v>
      </c>
      <c r="BB219" s="12" t="s">
        <v>139</v>
      </c>
      <c r="BC219" s="140" t="s">
        <v>457</v>
      </c>
    </row>
    <row r="220" spans="2:55" s="1" customFormat="1" ht="16.5" customHeight="1">
      <c r="B220" s="127"/>
      <c r="C220" s="211" t="s">
        <v>458</v>
      </c>
      <c r="D220" s="211" t="s">
        <v>134</v>
      </c>
      <c r="E220" s="210" t="s">
        <v>459</v>
      </c>
      <c r="F220" s="209" t="s">
        <v>460</v>
      </c>
      <c r="G220" s="210" t="s">
        <v>209</v>
      </c>
      <c r="H220" s="195">
        <v>1</v>
      </c>
      <c r="I220" s="191"/>
      <c r="J220" s="197">
        <f t="shared" si="20"/>
        <v>0</v>
      </c>
      <c r="K220" s="208"/>
      <c r="L220" s="148" t="s">
        <v>226</v>
      </c>
      <c r="M220" s="199" t="s">
        <v>1</v>
      </c>
      <c r="N220" s="137" t="s">
        <v>42</v>
      </c>
      <c r="P220" s="138">
        <f t="shared" si="21"/>
        <v>0</v>
      </c>
      <c r="Q220" s="138">
        <v>0</v>
      </c>
      <c r="R220" s="138">
        <f t="shared" si="22"/>
        <v>0</v>
      </c>
      <c r="S220" s="138">
        <v>0</v>
      </c>
      <c r="T220" s="139">
        <f t="shared" si="23"/>
        <v>0</v>
      </c>
      <c r="AH220" s="140" t="s">
        <v>139</v>
      </c>
      <c r="AJ220" s="140" t="s">
        <v>134</v>
      </c>
      <c r="AK220" s="140" t="s">
        <v>84</v>
      </c>
      <c r="AO220" s="12" t="s">
        <v>133</v>
      </c>
      <c r="AU220" s="141">
        <f t="shared" si="24"/>
        <v>0</v>
      </c>
      <c r="AV220" s="141">
        <f t="shared" si="25"/>
        <v>0</v>
      </c>
      <c r="AW220" s="141">
        <f t="shared" si="26"/>
        <v>0</v>
      </c>
      <c r="AX220" s="141">
        <f t="shared" si="27"/>
        <v>0</v>
      </c>
      <c r="AY220" s="141">
        <f t="shared" si="28"/>
        <v>0</v>
      </c>
      <c r="AZ220" s="12" t="s">
        <v>84</v>
      </c>
      <c r="BA220" s="141">
        <f t="shared" si="29"/>
        <v>0</v>
      </c>
      <c r="BB220" s="12" t="s">
        <v>139</v>
      </c>
      <c r="BC220" s="140" t="s">
        <v>461</v>
      </c>
    </row>
    <row r="221" spans="2:55" s="10" customFormat="1" ht="25.9" customHeight="1">
      <c r="B221" s="117"/>
      <c r="C221" s="189"/>
      <c r="D221" s="149" t="s">
        <v>76</v>
      </c>
      <c r="E221" s="162" t="s">
        <v>462</v>
      </c>
      <c r="F221" s="152" t="s">
        <v>463</v>
      </c>
      <c r="G221" s="186"/>
      <c r="H221" s="186"/>
      <c r="I221" s="191"/>
      <c r="J221" s="187">
        <f>BA221</f>
        <v>0</v>
      </c>
      <c r="K221" s="212"/>
      <c r="L221" s="148" t="s">
        <v>404</v>
      </c>
      <c r="P221" s="123">
        <f>SUM(P222:P228)</f>
        <v>0</v>
      </c>
      <c r="R221" s="123">
        <f>SUM(R222:R228)</f>
        <v>0</v>
      </c>
      <c r="T221" s="124">
        <f>SUM(T222:T228)</f>
        <v>0</v>
      </c>
      <c r="AH221" s="118" t="s">
        <v>84</v>
      </c>
      <c r="AJ221" s="125" t="s">
        <v>76</v>
      </c>
      <c r="AK221" s="125" t="s">
        <v>77</v>
      </c>
      <c r="AO221" s="118" t="s">
        <v>133</v>
      </c>
      <c r="BA221" s="126">
        <f>SUM(BA222:BA228)</f>
        <v>0</v>
      </c>
    </row>
    <row r="222" spans="2:55" s="1" customFormat="1">
      <c r="B222" s="127"/>
      <c r="C222" s="162" t="s">
        <v>464</v>
      </c>
      <c r="D222" s="162" t="s">
        <v>134</v>
      </c>
      <c r="E222" s="162" t="s">
        <v>465</v>
      </c>
      <c r="F222" s="192" t="s">
        <v>466</v>
      </c>
      <c r="G222" s="162" t="s">
        <v>137</v>
      </c>
      <c r="H222" s="162">
        <v>1</v>
      </c>
      <c r="I222" s="191"/>
      <c r="J222" s="249">
        <f t="shared" ref="J222:J228" si="30">ROUND(I222*H222,2)</f>
        <v>0</v>
      </c>
      <c r="K222" s="208"/>
      <c r="L222" s="148" t="s">
        <v>467</v>
      </c>
      <c r="M222" s="199" t="s">
        <v>1</v>
      </c>
      <c r="N222" s="137" t="s">
        <v>42</v>
      </c>
      <c r="P222" s="138">
        <f t="shared" ref="P222:P228" si="31">O222*H222</f>
        <v>0</v>
      </c>
      <c r="Q222" s="138">
        <v>0</v>
      </c>
      <c r="R222" s="138">
        <f t="shared" ref="R222:R228" si="32">Q222*H222</f>
        <v>0</v>
      </c>
      <c r="S222" s="138">
        <v>0</v>
      </c>
      <c r="T222" s="139">
        <f t="shared" ref="T222:T228" si="33">S222*H222</f>
        <v>0</v>
      </c>
      <c r="AH222" s="140" t="s">
        <v>139</v>
      </c>
      <c r="AJ222" s="140" t="s">
        <v>134</v>
      </c>
      <c r="AK222" s="140" t="s">
        <v>84</v>
      </c>
      <c r="AO222" s="12" t="s">
        <v>133</v>
      </c>
      <c r="AU222" s="141">
        <f t="shared" ref="AU222:AU228" si="34">IF(N222="základní",J222,0)</f>
        <v>0</v>
      </c>
      <c r="AV222" s="141">
        <f t="shared" ref="AV222:AV228" si="35">IF(N222="snížená",J222,0)</f>
        <v>0</v>
      </c>
      <c r="AW222" s="141">
        <f t="shared" ref="AW222:AW228" si="36">IF(N222="zákl. přenesená",J222,0)</f>
        <v>0</v>
      </c>
      <c r="AX222" s="141">
        <f t="shared" ref="AX222:AX228" si="37">IF(N222="sníž. přenesená",J222,0)</f>
        <v>0</v>
      </c>
      <c r="AY222" s="141">
        <f t="shared" ref="AY222:AY228" si="38">IF(N222="nulová",J222,0)</f>
        <v>0</v>
      </c>
      <c r="AZ222" s="12" t="s">
        <v>84</v>
      </c>
      <c r="BA222" s="141">
        <f t="shared" ref="BA222:BA228" si="39">ROUND(I222*H222,2)</f>
        <v>0</v>
      </c>
      <c r="BB222" s="12" t="s">
        <v>139</v>
      </c>
      <c r="BC222" s="140" t="s">
        <v>418</v>
      </c>
    </row>
    <row r="223" spans="2:55" s="1" customFormat="1" ht="16.5" customHeight="1">
      <c r="B223" s="127"/>
      <c r="C223" s="215" t="s">
        <v>186</v>
      </c>
      <c r="D223" s="215" t="s">
        <v>134</v>
      </c>
      <c r="E223" s="186" t="s">
        <v>468</v>
      </c>
      <c r="F223" s="216" t="s">
        <v>249</v>
      </c>
      <c r="G223" s="217" t="s">
        <v>137</v>
      </c>
      <c r="H223" s="218">
        <v>1</v>
      </c>
      <c r="I223" s="191"/>
      <c r="J223" s="247">
        <f t="shared" si="30"/>
        <v>0</v>
      </c>
      <c r="K223" s="208"/>
      <c r="L223" s="257"/>
      <c r="M223" s="199" t="s">
        <v>1</v>
      </c>
      <c r="N223" s="137" t="s">
        <v>42</v>
      </c>
      <c r="P223" s="138">
        <f t="shared" si="31"/>
        <v>0</v>
      </c>
      <c r="Q223" s="138">
        <v>0</v>
      </c>
      <c r="R223" s="138">
        <f t="shared" si="32"/>
        <v>0</v>
      </c>
      <c r="S223" s="138">
        <v>0</v>
      </c>
      <c r="T223" s="139">
        <f t="shared" si="33"/>
        <v>0</v>
      </c>
      <c r="AH223" s="140" t="s">
        <v>139</v>
      </c>
      <c r="AJ223" s="140" t="s">
        <v>134</v>
      </c>
      <c r="AK223" s="140" t="s">
        <v>84</v>
      </c>
      <c r="AO223" s="12" t="s">
        <v>133</v>
      </c>
      <c r="AU223" s="141">
        <f t="shared" si="34"/>
        <v>0</v>
      </c>
      <c r="AV223" s="141">
        <f t="shared" si="35"/>
        <v>0</v>
      </c>
      <c r="AW223" s="141">
        <f t="shared" si="36"/>
        <v>0</v>
      </c>
      <c r="AX223" s="141">
        <f t="shared" si="37"/>
        <v>0</v>
      </c>
      <c r="AY223" s="141">
        <f t="shared" si="38"/>
        <v>0</v>
      </c>
      <c r="AZ223" s="12" t="s">
        <v>84</v>
      </c>
      <c r="BA223" s="141">
        <f t="shared" si="39"/>
        <v>0</v>
      </c>
      <c r="BB223" s="12" t="s">
        <v>139</v>
      </c>
      <c r="BC223" s="140" t="s">
        <v>426</v>
      </c>
    </row>
    <row r="224" spans="2:55" s="1" customFormat="1" ht="16.5" customHeight="1">
      <c r="B224" s="127"/>
      <c r="C224" s="215" t="s">
        <v>469</v>
      </c>
      <c r="D224" s="215" t="s">
        <v>134</v>
      </c>
      <c r="E224" s="186" t="s">
        <v>470</v>
      </c>
      <c r="F224" s="216" t="s">
        <v>471</v>
      </c>
      <c r="G224" s="217" t="s">
        <v>137</v>
      </c>
      <c r="H224" s="218">
        <v>1</v>
      </c>
      <c r="I224" s="191"/>
      <c r="J224" s="247">
        <f t="shared" si="30"/>
        <v>0</v>
      </c>
      <c r="K224" s="208"/>
      <c r="L224" s="257"/>
      <c r="M224" s="199" t="s">
        <v>1</v>
      </c>
      <c r="N224" s="137" t="s">
        <v>42</v>
      </c>
      <c r="P224" s="138">
        <f t="shared" si="31"/>
        <v>0</v>
      </c>
      <c r="Q224" s="138">
        <v>0</v>
      </c>
      <c r="R224" s="138">
        <f t="shared" si="32"/>
        <v>0</v>
      </c>
      <c r="S224" s="138">
        <v>0</v>
      </c>
      <c r="T224" s="139">
        <f t="shared" si="33"/>
        <v>0</v>
      </c>
      <c r="AH224" s="140" t="s">
        <v>139</v>
      </c>
      <c r="AJ224" s="140" t="s">
        <v>134</v>
      </c>
      <c r="AK224" s="140" t="s">
        <v>84</v>
      </c>
      <c r="AO224" s="12" t="s">
        <v>133</v>
      </c>
      <c r="AU224" s="141">
        <f t="shared" si="34"/>
        <v>0</v>
      </c>
      <c r="AV224" s="141">
        <f t="shared" si="35"/>
        <v>0</v>
      </c>
      <c r="AW224" s="141">
        <f t="shared" si="36"/>
        <v>0</v>
      </c>
      <c r="AX224" s="141">
        <f t="shared" si="37"/>
        <v>0</v>
      </c>
      <c r="AY224" s="141">
        <f t="shared" si="38"/>
        <v>0</v>
      </c>
      <c r="AZ224" s="12" t="s">
        <v>84</v>
      </c>
      <c r="BA224" s="141">
        <f t="shared" si="39"/>
        <v>0</v>
      </c>
      <c r="BB224" s="12" t="s">
        <v>139</v>
      </c>
      <c r="BC224" s="140" t="s">
        <v>434</v>
      </c>
    </row>
    <row r="225" spans="2:55" s="1" customFormat="1" ht="16.5" customHeight="1">
      <c r="B225" s="127"/>
      <c r="C225" s="215" t="s">
        <v>189</v>
      </c>
      <c r="D225" s="215" t="s">
        <v>134</v>
      </c>
      <c r="E225" s="186" t="s">
        <v>472</v>
      </c>
      <c r="F225" s="216" t="s">
        <v>473</v>
      </c>
      <c r="G225" s="217" t="s">
        <v>137</v>
      </c>
      <c r="H225" s="218">
        <v>1</v>
      </c>
      <c r="I225" s="191"/>
      <c r="J225" s="247">
        <f t="shared" si="30"/>
        <v>0</v>
      </c>
      <c r="K225" s="208"/>
      <c r="L225" s="257"/>
      <c r="M225" s="199" t="s">
        <v>1</v>
      </c>
      <c r="N225" s="137" t="s">
        <v>42</v>
      </c>
      <c r="P225" s="138">
        <f t="shared" si="31"/>
        <v>0</v>
      </c>
      <c r="Q225" s="138">
        <v>0</v>
      </c>
      <c r="R225" s="138">
        <f t="shared" si="32"/>
        <v>0</v>
      </c>
      <c r="S225" s="138">
        <v>0</v>
      </c>
      <c r="T225" s="139">
        <f t="shared" si="33"/>
        <v>0</v>
      </c>
      <c r="AH225" s="140" t="s">
        <v>139</v>
      </c>
      <c r="AJ225" s="140" t="s">
        <v>134</v>
      </c>
      <c r="AK225" s="140" t="s">
        <v>84</v>
      </c>
      <c r="AO225" s="12" t="s">
        <v>133</v>
      </c>
      <c r="AU225" s="141">
        <f t="shared" si="34"/>
        <v>0</v>
      </c>
      <c r="AV225" s="141">
        <f t="shared" si="35"/>
        <v>0</v>
      </c>
      <c r="AW225" s="141">
        <f t="shared" si="36"/>
        <v>0</v>
      </c>
      <c r="AX225" s="141">
        <f t="shared" si="37"/>
        <v>0</v>
      </c>
      <c r="AY225" s="141">
        <f t="shared" si="38"/>
        <v>0</v>
      </c>
      <c r="AZ225" s="12" t="s">
        <v>84</v>
      </c>
      <c r="BA225" s="141">
        <f t="shared" si="39"/>
        <v>0</v>
      </c>
      <c r="BB225" s="12" t="s">
        <v>139</v>
      </c>
      <c r="BC225" s="140" t="s">
        <v>442</v>
      </c>
    </row>
    <row r="226" spans="2:55" s="1" customFormat="1" ht="16.5" customHeight="1">
      <c r="B226" s="127"/>
      <c r="C226" s="215" t="s">
        <v>474</v>
      </c>
      <c r="D226" s="215" t="s">
        <v>134</v>
      </c>
      <c r="E226" s="186" t="s">
        <v>475</v>
      </c>
      <c r="F226" s="216" t="s">
        <v>476</v>
      </c>
      <c r="G226" s="217" t="s">
        <v>137</v>
      </c>
      <c r="H226" s="218">
        <v>5</v>
      </c>
      <c r="I226" s="191"/>
      <c r="J226" s="247">
        <f t="shared" si="30"/>
        <v>0</v>
      </c>
      <c r="K226" s="208"/>
      <c r="L226" s="257"/>
      <c r="M226" s="199" t="s">
        <v>1</v>
      </c>
      <c r="N226" s="137" t="s">
        <v>42</v>
      </c>
      <c r="P226" s="138">
        <f t="shared" si="31"/>
        <v>0</v>
      </c>
      <c r="Q226" s="138">
        <v>0</v>
      </c>
      <c r="R226" s="138">
        <f t="shared" si="32"/>
        <v>0</v>
      </c>
      <c r="S226" s="138">
        <v>0</v>
      </c>
      <c r="T226" s="139">
        <f t="shared" si="33"/>
        <v>0</v>
      </c>
      <c r="AH226" s="140" t="s">
        <v>139</v>
      </c>
      <c r="AJ226" s="140" t="s">
        <v>134</v>
      </c>
      <c r="AK226" s="140" t="s">
        <v>84</v>
      </c>
      <c r="AO226" s="12" t="s">
        <v>133</v>
      </c>
      <c r="AU226" s="141">
        <f t="shared" si="34"/>
        <v>0</v>
      </c>
      <c r="AV226" s="141">
        <f t="shared" si="35"/>
        <v>0</v>
      </c>
      <c r="AW226" s="141">
        <f t="shared" si="36"/>
        <v>0</v>
      </c>
      <c r="AX226" s="141">
        <f t="shared" si="37"/>
        <v>0</v>
      </c>
      <c r="AY226" s="141">
        <f t="shared" si="38"/>
        <v>0</v>
      </c>
      <c r="AZ226" s="12" t="s">
        <v>84</v>
      </c>
      <c r="BA226" s="141">
        <f t="shared" si="39"/>
        <v>0</v>
      </c>
      <c r="BB226" s="12" t="s">
        <v>139</v>
      </c>
      <c r="BC226" s="140" t="s">
        <v>450</v>
      </c>
    </row>
    <row r="227" spans="2:55" s="1" customFormat="1" ht="16.5" customHeight="1">
      <c r="B227" s="127"/>
      <c r="C227" s="211" t="s">
        <v>477</v>
      </c>
      <c r="D227" s="211" t="s">
        <v>134</v>
      </c>
      <c r="E227" s="210" t="s">
        <v>478</v>
      </c>
      <c r="F227" s="209" t="s">
        <v>479</v>
      </c>
      <c r="G227" s="210" t="s">
        <v>137</v>
      </c>
      <c r="H227" s="195">
        <v>1</v>
      </c>
      <c r="I227" s="191"/>
      <c r="J227" s="197">
        <f t="shared" si="30"/>
        <v>0</v>
      </c>
      <c r="K227" s="208"/>
      <c r="L227" s="148" t="s">
        <v>226</v>
      </c>
      <c r="M227" s="199" t="s">
        <v>1</v>
      </c>
      <c r="N227" s="137" t="s">
        <v>42</v>
      </c>
      <c r="P227" s="138">
        <f t="shared" si="31"/>
        <v>0</v>
      </c>
      <c r="Q227" s="138">
        <v>0</v>
      </c>
      <c r="R227" s="138">
        <f t="shared" si="32"/>
        <v>0</v>
      </c>
      <c r="S227" s="138">
        <v>0</v>
      </c>
      <c r="T227" s="139">
        <f t="shared" si="33"/>
        <v>0</v>
      </c>
      <c r="AH227" s="140" t="s">
        <v>139</v>
      </c>
      <c r="AJ227" s="140" t="s">
        <v>134</v>
      </c>
      <c r="AK227" s="140" t="s">
        <v>84</v>
      </c>
      <c r="AO227" s="12" t="s">
        <v>133</v>
      </c>
      <c r="AU227" s="141">
        <f t="shared" si="34"/>
        <v>0</v>
      </c>
      <c r="AV227" s="141">
        <f t="shared" si="35"/>
        <v>0</v>
      </c>
      <c r="AW227" s="141">
        <f t="shared" si="36"/>
        <v>0</v>
      </c>
      <c r="AX227" s="141">
        <f t="shared" si="37"/>
        <v>0</v>
      </c>
      <c r="AY227" s="141">
        <f t="shared" si="38"/>
        <v>0</v>
      </c>
      <c r="AZ227" s="12" t="s">
        <v>84</v>
      </c>
      <c r="BA227" s="141">
        <f t="shared" si="39"/>
        <v>0</v>
      </c>
      <c r="BB227" s="12" t="s">
        <v>139</v>
      </c>
      <c r="BC227" s="140" t="s">
        <v>480</v>
      </c>
    </row>
    <row r="228" spans="2:55" s="1" customFormat="1" ht="16.5" customHeight="1">
      <c r="B228" s="127"/>
      <c r="C228" s="211" t="s">
        <v>481</v>
      </c>
      <c r="D228" s="211" t="s">
        <v>134</v>
      </c>
      <c r="E228" s="210" t="s">
        <v>482</v>
      </c>
      <c r="F228" s="209" t="s">
        <v>483</v>
      </c>
      <c r="G228" s="210" t="s">
        <v>137</v>
      </c>
      <c r="H228" s="195">
        <v>1</v>
      </c>
      <c r="I228" s="191"/>
      <c r="J228" s="197">
        <f t="shared" si="30"/>
        <v>0</v>
      </c>
      <c r="K228" s="208"/>
      <c r="L228" s="148" t="s">
        <v>226</v>
      </c>
      <c r="M228" s="199" t="s">
        <v>1</v>
      </c>
      <c r="N228" s="137" t="s">
        <v>42</v>
      </c>
      <c r="P228" s="138">
        <f t="shared" si="31"/>
        <v>0</v>
      </c>
      <c r="Q228" s="138">
        <v>0</v>
      </c>
      <c r="R228" s="138">
        <f t="shared" si="32"/>
        <v>0</v>
      </c>
      <c r="S228" s="138">
        <v>0</v>
      </c>
      <c r="T228" s="139">
        <f t="shared" si="33"/>
        <v>0</v>
      </c>
      <c r="AH228" s="140" t="s">
        <v>139</v>
      </c>
      <c r="AJ228" s="140" t="s">
        <v>134</v>
      </c>
      <c r="AK228" s="140" t="s">
        <v>84</v>
      </c>
      <c r="AO228" s="12" t="s">
        <v>133</v>
      </c>
      <c r="AU228" s="141">
        <f t="shared" si="34"/>
        <v>0</v>
      </c>
      <c r="AV228" s="141">
        <f t="shared" si="35"/>
        <v>0</v>
      </c>
      <c r="AW228" s="141">
        <f t="shared" si="36"/>
        <v>0</v>
      </c>
      <c r="AX228" s="141">
        <f t="shared" si="37"/>
        <v>0</v>
      </c>
      <c r="AY228" s="141">
        <f t="shared" si="38"/>
        <v>0</v>
      </c>
      <c r="AZ228" s="12" t="s">
        <v>84</v>
      </c>
      <c r="BA228" s="141">
        <f t="shared" si="39"/>
        <v>0</v>
      </c>
      <c r="BB228" s="12" t="s">
        <v>139</v>
      </c>
      <c r="BC228" s="140" t="s">
        <v>484</v>
      </c>
    </row>
    <row r="229" spans="2:55" s="10" customFormat="1" ht="25.9" customHeight="1">
      <c r="B229" s="117"/>
      <c r="C229" s="212"/>
      <c r="D229" s="219" t="s">
        <v>76</v>
      </c>
      <c r="E229" s="192" t="s">
        <v>485</v>
      </c>
      <c r="F229" s="152" t="s">
        <v>486</v>
      </c>
      <c r="G229" s="220"/>
      <c r="H229" s="220"/>
      <c r="I229" s="221"/>
      <c r="J229" s="252">
        <f>J230+J231+J232+J233+J236</f>
        <v>0</v>
      </c>
      <c r="K229" s="212"/>
      <c r="L229" s="148" t="s">
        <v>404</v>
      </c>
      <c r="P229" s="123">
        <f>SUM(P230:P236)</f>
        <v>0</v>
      </c>
      <c r="R229" s="123">
        <f>SUM(R230:R236)</f>
        <v>0</v>
      </c>
      <c r="T229" s="124">
        <f>SUM(T230:T236)</f>
        <v>0</v>
      </c>
      <c r="AH229" s="118" t="s">
        <v>84</v>
      </c>
      <c r="AJ229" s="125" t="s">
        <v>76</v>
      </c>
      <c r="AK229" s="125" t="s">
        <v>77</v>
      </c>
      <c r="AO229" s="118" t="s">
        <v>133</v>
      </c>
      <c r="BA229" s="126">
        <f>SUM(BA230:BA236)</f>
        <v>0</v>
      </c>
    </row>
    <row r="230" spans="2:55" s="1" customFormat="1" ht="16.5" customHeight="1">
      <c r="B230" s="127"/>
      <c r="C230" s="162" t="s">
        <v>487</v>
      </c>
      <c r="D230" s="162" t="s">
        <v>134</v>
      </c>
      <c r="E230" s="190" t="s">
        <v>488</v>
      </c>
      <c r="F230" s="162" t="s">
        <v>489</v>
      </c>
      <c r="G230" s="162" t="s">
        <v>137</v>
      </c>
      <c r="H230" s="188">
        <v>1</v>
      </c>
      <c r="I230" s="191"/>
      <c r="J230" s="187">
        <f t="shared" ref="J230:J236" si="40">ROUND(I230*H230,2)</f>
        <v>0</v>
      </c>
      <c r="K230" s="208"/>
      <c r="L230" s="148" t="s">
        <v>490</v>
      </c>
      <c r="M230" s="199" t="s">
        <v>1</v>
      </c>
      <c r="N230" s="137" t="s">
        <v>42</v>
      </c>
      <c r="P230" s="138">
        <f t="shared" ref="P230:P236" si="41">O230*H230</f>
        <v>0</v>
      </c>
      <c r="Q230" s="138">
        <v>0</v>
      </c>
      <c r="R230" s="138">
        <f t="shared" ref="R230:R236" si="42">Q230*H230</f>
        <v>0</v>
      </c>
      <c r="S230" s="138">
        <v>0</v>
      </c>
      <c r="T230" s="139">
        <f t="shared" ref="T230:T236" si="43">S230*H230</f>
        <v>0</v>
      </c>
      <c r="AH230" s="140" t="s">
        <v>139</v>
      </c>
      <c r="AJ230" s="140" t="s">
        <v>134</v>
      </c>
      <c r="AK230" s="140" t="s">
        <v>84</v>
      </c>
      <c r="AO230" s="12" t="s">
        <v>133</v>
      </c>
      <c r="AU230" s="141">
        <f t="shared" ref="AU230:AU236" si="44">IF(N230="základní",J230,0)</f>
        <v>0</v>
      </c>
      <c r="AV230" s="141">
        <f t="shared" ref="AV230:AV236" si="45">IF(N230="snížená",J230,0)</f>
        <v>0</v>
      </c>
      <c r="AW230" s="141">
        <f t="shared" ref="AW230:AW236" si="46">IF(N230="zákl. přenesená",J230,0)</f>
        <v>0</v>
      </c>
      <c r="AX230" s="141">
        <f t="shared" ref="AX230:AX236" si="47">IF(N230="sníž. přenesená",J230,0)</f>
        <v>0</v>
      </c>
      <c r="AY230" s="141">
        <f t="shared" ref="AY230:AY236" si="48">IF(N230="nulová",J230,0)</f>
        <v>0</v>
      </c>
      <c r="AZ230" s="12" t="s">
        <v>84</v>
      </c>
      <c r="BA230" s="141">
        <f t="shared" ref="BA230:BA236" si="49">ROUND(I230*H230,2)</f>
        <v>0</v>
      </c>
      <c r="BB230" s="12" t="s">
        <v>139</v>
      </c>
      <c r="BC230" s="140" t="s">
        <v>481</v>
      </c>
    </row>
    <row r="231" spans="2:55" s="1" customFormat="1">
      <c r="B231" s="127"/>
      <c r="C231" s="162" t="s">
        <v>203</v>
      </c>
      <c r="D231" s="162" t="s">
        <v>134</v>
      </c>
      <c r="E231" s="190" t="s">
        <v>491</v>
      </c>
      <c r="F231" s="162" t="s">
        <v>492</v>
      </c>
      <c r="G231" s="162" t="s">
        <v>137</v>
      </c>
      <c r="H231" s="188">
        <v>1</v>
      </c>
      <c r="I231" s="191"/>
      <c r="J231" s="187">
        <f t="shared" si="40"/>
        <v>0</v>
      </c>
      <c r="K231" s="208"/>
      <c r="L231" s="148" t="s">
        <v>490</v>
      </c>
      <c r="M231" s="199" t="s">
        <v>1</v>
      </c>
      <c r="N231" s="137" t="s">
        <v>42</v>
      </c>
      <c r="P231" s="138">
        <f t="shared" si="41"/>
        <v>0</v>
      </c>
      <c r="Q231" s="138">
        <v>0</v>
      </c>
      <c r="R231" s="138">
        <f t="shared" si="42"/>
        <v>0</v>
      </c>
      <c r="S231" s="138">
        <v>0</v>
      </c>
      <c r="T231" s="139">
        <f t="shared" si="43"/>
        <v>0</v>
      </c>
      <c r="AH231" s="140" t="s">
        <v>139</v>
      </c>
      <c r="AJ231" s="140" t="s">
        <v>134</v>
      </c>
      <c r="AK231" s="140" t="s">
        <v>84</v>
      </c>
      <c r="AO231" s="12" t="s">
        <v>133</v>
      </c>
      <c r="AU231" s="141">
        <f t="shared" si="44"/>
        <v>0</v>
      </c>
      <c r="AV231" s="141">
        <f t="shared" si="45"/>
        <v>0</v>
      </c>
      <c r="AW231" s="141">
        <f t="shared" si="46"/>
        <v>0</v>
      </c>
      <c r="AX231" s="141">
        <f t="shared" si="47"/>
        <v>0</v>
      </c>
      <c r="AY231" s="141">
        <f t="shared" si="48"/>
        <v>0</v>
      </c>
      <c r="AZ231" s="12" t="s">
        <v>84</v>
      </c>
      <c r="BA231" s="141">
        <f t="shared" si="49"/>
        <v>0</v>
      </c>
      <c r="BB231" s="12" t="s">
        <v>139</v>
      </c>
      <c r="BC231" s="140" t="s">
        <v>493</v>
      </c>
    </row>
    <row r="232" spans="2:55" s="1" customFormat="1">
      <c r="B232" s="127"/>
      <c r="C232" s="162" t="s">
        <v>494</v>
      </c>
      <c r="D232" s="162" t="s">
        <v>134</v>
      </c>
      <c r="E232" s="190" t="s">
        <v>495</v>
      </c>
      <c r="F232" s="162" t="s">
        <v>496</v>
      </c>
      <c r="G232" s="162" t="s">
        <v>137</v>
      </c>
      <c r="H232" s="188">
        <v>1</v>
      </c>
      <c r="I232" s="191"/>
      <c r="J232" s="187">
        <f t="shared" si="40"/>
        <v>0</v>
      </c>
      <c r="K232" s="208"/>
      <c r="L232" s="148" t="s">
        <v>490</v>
      </c>
      <c r="M232" s="199" t="s">
        <v>1</v>
      </c>
      <c r="N232" s="137" t="s">
        <v>42</v>
      </c>
      <c r="P232" s="138">
        <f t="shared" si="41"/>
        <v>0</v>
      </c>
      <c r="Q232" s="138">
        <v>0</v>
      </c>
      <c r="R232" s="138">
        <f t="shared" si="42"/>
        <v>0</v>
      </c>
      <c r="S232" s="138">
        <v>0</v>
      </c>
      <c r="T232" s="139">
        <f t="shared" si="43"/>
        <v>0</v>
      </c>
      <c r="AH232" s="140" t="s">
        <v>139</v>
      </c>
      <c r="AJ232" s="140" t="s">
        <v>134</v>
      </c>
      <c r="AK232" s="140" t="s">
        <v>84</v>
      </c>
      <c r="AO232" s="12" t="s">
        <v>133</v>
      </c>
      <c r="AU232" s="141">
        <f t="shared" si="44"/>
        <v>0</v>
      </c>
      <c r="AV232" s="141">
        <f t="shared" si="45"/>
        <v>0</v>
      </c>
      <c r="AW232" s="141">
        <f t="shared" si="46"/>
        <v>0</v>
      </c>
      <c r="AX232" s="141">
        <f t="shared" si="47"/>
        <v>0</v>
      </c>
      <c r="AY232" s="141">
        <f t="shared" si="48"/>
        <v>0</v>
      </c>
      <c r="AZ232" s="12" t="s">
        <v>84</v>
      </c>
      <c r="BA232" s="141">
        <f t="shared" si="49"/>
        <v>0</v>
      </c>
      <c r="BB232" s="12" t="s">
        <v>139</v>
      </c>
      <c r="BC232" s="140" t="s">
        <v>273</v>
      </c>
    </row>
    <row r="233" spans="2:55" s="1" customFormat="1" ht="25.5" customHeight="1">
      <c r="B233" s="127"/>
      <c r="C233" s="162" t="s">
        <v>206</v>
      </c>
      <c r="D233" s="162" t="s">
        <v>134</v>
      </c>
      <c r="E233" s="190" t="s">
        <v>497</v>
      </c>
      <c r="F233" s="162" t="s">
        <v>498</v>
      </c>
      <c r="G233" s="162" t="s">
        <v>217</v>
      </c>
      <c r="H233" s="188">
        <v>1</v>
      </c>
      <c r="I233" s="191"/>
      <c r="J233" s="187">
        <f t="shared" si="40"/>
        <v>0</v>
      </c>
      <c r="K233" s="208"/>
      <c r="L233" s="148" t="s">
        <v>490</v>
      </c>
      <c r="M233" s="199" t="s">
        <v>1</v>
      </c>
      <c r="N233" s="137" t="s">
        <v>42</v>
      </c>
      <c r="P233" s="138">
        <f t="shared" si="41"/>
        <v>0</v>
      </c>
      <c r="Q233" s="138">
        <v>0</v>
      </c>
      <c r="R233" s="138">
        <f t="shared" si="42"/>
        <v>0</v>
      </c>
      <c r="S233" s="138">
        <v>0</v>
      </c>
      <c r="T233" s="139">
        <f t="shared" si="43"/>
        <v>0</v>
      </c>
      <c r="AH233" s="140" t="s">
        <v>139</v>
      </c>
      <c r="AJ233" s="140" t="s">
        <v>134</v>
      </c>
      <c r="AK233" s="140" t="s">
        <v>84</v>
      </c>
      <c r="AO233" s="12" t="s">
        <v>133</v>
      </c>
      <c r="AU233" s="141">
        <f t="shared" si="44"/>
        <v>0</v>
      </c>
      <c r="AV233" s="141">
        <f t="shared" si="45"/>
        <v>0</v>
      </c>
      <c r="AW233" s="141">
        <f t="shared" si="46"/>
        <v>0</v>
      </c>
      <c r="AX233" s="141">
        <f t="shared" si="47"/>
        <v>0</v>
      </c>
      <c r="AY233" s="141">
        <f t="shared" si="48"/>
        <v>0</v>
      </c>
      <c r="AZ233" s="12" t="s">
        <v>84</v>
      </c>
      <c r="BA233" s="141">
        <f t="shared" si="49"/>
        <v>0</v>
      </c>
      <c r="BB233" s="12" t="s">
        <v>139</v>
      </c>
      <c r="BC233" s="140" t="s">
        <v>281</v>
      </c>
    </row>
    <row r="234" spans="2:55" s="1" customFormat="1" ht="22.5" customHeight="1">
      <c r="B234" s="127"/>
      <c r="C234" s="222" t="s">
        <v>499</v>
      </c>
      <c r="D234" s="222" t="s">
        <v>134</v>
      </c>
      <c r="E234" s="223" t="s">
        <v>500</v>
      </c>
      <c r="F234" s="222" t="s">
        <v>501</v>
      </c>
      <c r="G234" s="223" t="s">
        <v>137</v>
      </c>
      <c r="H234" s="223">
        <v>1</v>
      </c>
      <c r="I234" s="222"/>
      <c r="J234" s="223">
        <f t="shared" si="40"/>
        <v>0</v>
      </c>
      <c r="K234" s="208"/>
      <c r="L234" s="224" t="s">
        <v>502</v>
      </c>
      <c r="M234" s="199" t="s">
        <v>1</v>
      </c>
      <c r="N234" s="137" t="s">
        <v>42</v>
      </c>
      <c r="P234" s="138">
        <f t="shared" si="41"/>
        <v>0</v>
      </c>
      <c r="Q234" s="138">
        <v>0</v>
      </c>
      <c r="R234" s="138">
        <f t="shared" si="42"/>
        <v>0</v>
      </c>
      <c r="S234" s="138">
        <v>0</v>
      </c>
      <c r="T234" s="139">
        <f t="shared" si="43"/>
        <v>0</v>
      </c>
      <c r="AH234" s="140" t="s">
        <v>139</v>
      </c>
      <c r="AJ234" s="140" t="s">
        <v>134</v>
      </c>
      <c r="AK234" s="140" t="s">
        <v>84</v>
      </c>
      <c r="AO234" s="12" t="s">
        <v>133</v>
      </c>
      <c r="AU234" s="141">
        <f t="shared" si="44"/>
        <v>0</v>
      </c>
      <c r="AV234" s="141">
        <f t="shared" si="45"/>
        <v>0</v>
      </c>
      <c r="AW234" s="141">
        <f t="shared" si="46"/>
        <v>0</v>
      </c>
      <c r="AX234" s="141">
        <f t="shared" si="47"/>
        <v>0</v>
      </c>
      <c r="AY234" s="141">
        <f t="shared" si="48"/>
        <v>0</v>
      </c>
      <c r="AZ234" s="12" t="s">
        <v>84</v>
      </c>
      <c r="BA234" s="141">
        <f t="shared" si="49"/>
        <v>0</v>
      </c>
      <c r="BB234" s="12" t="s">
        <v>139</v>
      </c>
      <c r="BC234" s="140" t="s">
        <v>289</v>
      </c>
    </row>
    <row r="235" spans="2:55" s="1" customFormat="1" ht="16.5" customHeight="1">
      <c r="B235" s="127"/>
      <c r="C235" s="222" t="s">
        <v>210</v>
      </c>
      <c r="D235" s="222" t="s">
        <v>134</v>
      </c>
      <c r="E235" s="223" t="s">
        <v>503</v>
      </c>
      <c r="F235" s="222" t="s">
        <v>504</v>
      </c>
      <c r="G235" s="223" t="s">
        <v>137</v>
      </c>
      <c r="H235" s="223">
        <v>1</v>
      </c>
      <c r="I235" s="222"/>
      <c r="J235" s="223">
        <f t="shared" si="40"/>
        <v>0</v>
      </c>
      <c r="K235" s="208"/>
      <c r="L235" s="224" t="s">
        <v>502</v>
      </c>
      <c r="M235" s="199" t="s">
        <v>1</v>
      </c>
      <c r="N235" s="137" t="s">
        <v>42</v>
      </c>
      <c r="P235" s="138">
        <f t="shared" si="41"/>
        <v>0</v>
      </c>
      <c r="Q235" s="138">
        <v>0</v>
      </c>
      <c r="R235" s="138">
        <f t="shared" si="42"/>
        <v>0</v>
      </c>
      <c r="S235" s="138">
        <v>0</v>
      </c>
      <c r="T235" s="139">
        <f t="shared" si="43"/>
        <v>0</v>
      </c>
      <c r="AH235" s="140" t="s">
        <v>139</v>
      </c>
      <c r="AJ235" s="140" t="s">
        <v>134</v>
      </c>
      <c r="AK235" s="140" t="s">
        <v>84</v>
      </c>
      <c r="AO235" s="12" t="s">
        <v>133</v>
      </c>
      <c r="AU235" s="141">
        <f t="shared" si="44"/>
        <v>0</v>
      </c>
      <c r="AV235" s="141">
        <f t="shared" si="45"/>
        <v>0</v>
      </c>
      <c r="AW235" s="141">
        <f t="shared" si="46"/>
        <v>0</v>
      </c>
      <c r="AX235" s="141">
        <f t="shared" si="47"/>
        <v>0</v>
      </c>
      <c r="AY235" s="141">
        <f t="shared" si="48"/>
        <v>0</v>
      </c>
      <c r="AZ235" s="12" t="s">
        <v>84</v>
      </c>
      <c r="BA235" s="141">
        <f t="shared" si="49"/>
        <v>0</v>
      </c>
      <c r="BB235" s="12" t="s">
        <v>139</v>
      </c>
      <c r="BC235" s="140" t="s">
        <v>297</v>
      </c>
    </row>
    <row r="236" spans="2:55" s="1" customFormat="1" ht="16.5" customHeight="1">
      <c r="B236" s="127"/>
      <c r="C236" s="162" t="s">
        <v>505</v>
      </c>
      <c r="D236" s="162" t="s">
        <v>134</v>
      </c>
      <c r="E236" s="190" t="s">
        <v>506</v>
      </c>
      <c r="F236" s="162" t="s">
        <v>221</v>
      </c>
      <c r="G236" s="162" t="s">
        <v>209</v>
      </c>
      <c r="H236" s="188">
        <v>1</v>
      </c>
      <c r="I236" s="191"/>
      <c r="J236" s="187">
        <f t="shared" si="40"/>
        <v>0</v>
      </c>
      <c r="K236" s="208"/>
      <c r="L236" s="148" t="s">
        <v>490</v>
      </c>
      <c r="M236" s="199" t="s">
        <v>1</v>
      </c>
      <c r="N236" s="137" t="s">
        <v>42</v>
      </c>
      <c r="P236" s="138">
        <f t="shared" si="41"/>
        <v>0</v>
      </c>
      <c r="Q236" s="138">
        <v>0</v>
      </c>
      <c r="R236" s="138">
        <f t="shared" si="42"/>
        <v>0</v>
      </c>
      <c r="S236" s="138">
        <v>0</v>
      </c>
      <c r="T236" s="139">
        <f t="shared" si="43"/>
        <v>0</v>
      </c>
      <c r="AH236" s="140" t="s">
        <v>139</v>
      </c>
      <c r="AJ236" s="140" t="s">
        <v>134</v>
      </c>
      <c r="AK236" s="140" t="s">
        <v>84</v>
      </c>
      <c r="AO236" s="12" t="s">
        <v>133</v>
      </c>
      <c r="AU236" s="141">
        <f t="shared" si="44"/>
        <v>0</v>
      </c>
      <c r="AV236" s="141">
        <f t="shared" si="45"/>
        <v>0</v>
      </c>
      <c r="AW236" s="141">
        <f t="shared" si="46"/>
        <v>0</v>
      </c>
      <c r="AX236" s="141">
        <f t="shared" si="47"/>
        <v>0</v>
      </c>
      <c r="AY236" s="141">
        <f t="shared" si="48"/>
        <v>0</v>
      </c>
      <c r="AZ236" s="12" t="s">
        <v>84</v>
      </c>
      <c r="BA236" s="141">
        <f t="shared" si="49"/>
        <v>0</v>
      </c>
      <c r="BB236" s="12" t="s">
        <v>139</v>
      </c>
      <c r="BC236" s="140" t="s">
        <v>304</v>
      </c>
    </row>
    <row r="237" spans="2:55" s="10" customFormat="1" ht="25.9" customHeight="1">
      <c r="B237" s="117"/>
      <c r="C237" s="189"/>
      <c r="D237" s="149" t="s">
        <v>76</v>
      </c>
      <c r="E237" s="198" t="s">
        <v>507</v>
      </c>
      <c r="F237" s="228" t="s">
        <v>508</v>
      </c>
      <c r="G237" s="253"/>
      <c r="H237" s="186"/>
      <c r="I237" s="191"/>
      <c r="J237" s="187">
        <f>J244+J246+J247+J248+J249+J250+J251+J253</f>
        <v>0</v>
      </c>
      <c r="K237" s="212"/>
      <c r="L237" s="148" t="s">
        <v>404</v>
      </c>
      <c r="P237" s="123">
        <f>SUM(P238:P254)</f>
        <v>0</v>
      </c>
      <c r="R237" s="123">
        <f>SUM(R238:R254)</f>
        <v>0</v>
      </c>
      <c r="T237" s="124">
        <f>SUM(T238:T254)</f>
        <v>0</v>
      </c>
      <c r="AH237" s="118" t="s">
        <v>84</v>
      </c>
      <c r="AJ237" s="125" t="s">
        <v>76</v>
      </c>
      <c r="AK237" s="125" t="s">
        <v>77</v>
      </c>
      <c r="AO237" s="118" t="s">
        <v>133</v>
      </c>
      <c r="BA237" s="126">
        <f>SUM(BA238:BA254)</f>
        <v>0</v>
      </c>
    </row>
    <row r="238" spans="2:55" s="1" customFormat="1" ht="16.5" customHeight="1">
      <c r="B238" s="127"/>
      <c r="C238" s="222" t="s">
        <v>214</v>
      </c>
      <c r="D238" s="222" t="s">
        <v>134</v>
      </c>
      <c r="E238" s="223" t="s">
        <v>509</v>
      </c>
      <c r="F238" s="222" t="s">
        <v>510</v>
      </c>
      <c r="G238" s="223" t="s">
        <v>137</v>
      </c>
      <c r="H238" s="223">
        <v>1</v>
      </c>
      <c r="I238" s="222"/>
      <c r="J238" s="223">
        <f t="shared" ref="J238:J254" si="50">ROUND(I238*H238,2)</f>
        <v>0</v>
      </c>
      <c r="K238" s="208"/>
      <c r="L238" s="224" t="s">
        <v>502</v>
      </c>
      <c r="M238" s="199" t="s">
        <v>1</v>
      </c>
      <c r="N238" s="137" t="s">
        <v>42</v>
      </c>
      <c r="P238" s="138">
        <f t="shared" ref="P238:P254" si="51">O238*H238</f>
        <v>0</v>
      </c>
      <c r="Q238" s="138">
        <v>0</v>
      </c>
      <c r="R238" s="138">
        <f t="shared" ref="R238:R254" si="52">Q238*H238</f>
        <v>0</v>
      </c>
      <c r="S238" s="138">
        <v>0</v>
      </c>
      <c r="T238" s="139">
        <f t="shared" ref="T238:T254" si="53">S238*H238</f>
        <v>0</v>
      </c>
      <c r="AH238" s="140" t="s">
        <v>139</v>
      </c>
      <c r="AJ238" s="140" t="s">
        <v>134</v>
      </c>
      <c r="AK238" s="140" t="s">
        <v>84</v>
      </c>
      <c r="AO238" s="12" t="s">
        <v>133</v>
      </c>
      <c r="AU238" s="141">
        <f t="shared" ref="AU238:AU254" si="54">IF(N238="základní",J238,0)</f>
        <v>0</v>
      </c>
      <c r="AV238" s="141">
        <f t="shared" ref="AV238:AV254" si="55">IF(N238="snížená",J238,0)</f>
        <v>0</v>
      </c>
      <c r="AW238" s="141">
        <f t="shared" ref="AW238:AW254" si="56">IF(N238="zákl. přenesená",J238,0)</f>
        <v>0</v>
      </c>
      <c r="AX238" s="141">
        <f t="shared" ref="AX238:AX254" si="57">IF(N238="sníž. přenesená",J238,0)</f>
        <v>0</v>
      </c>
      <c r="AY238" s="141">
        <f t="shared" ref="AY238:AY254" si="58">IF(N238="nulová",J238,0)</f>
        <v>0</v>
      </c>
      <c r="AZ238" s="12" t="s">
        <v>84</v>
      </c>
      <c r="BA238" s="141">
        <f t="shared" ref="BA238:BA254" si="59">ROUND(I238*H238,2)</f>
        <v>0</v>
      </c>
      <c r="BB238" s="12" t="s">
        <v>139</v>
      </c>
      <c r="BC238" s="140" t="s">
        <v>312</v>
      </c>
    </row>
    <row r="239" spans="2:55" s="1" customFormat="1" ht="16.5" customHeight="1">
      <c r="B239" s="127"/>
      <c r="C239" s="222" t="s">
        <v>511</v>
      </c>
      <c r="D239" s="222" t="s">
        <v>134</v>
      </c>
      <c r="E239" s="223" t="s">
        <v>512</v>
      </c>
      <c r="F239" s="222" t="s">
        <v>513</v>
      </c>
      <c r="G239" s="223" t="s">
        <v>137</v>
      </c>
      <c r="H239" s="223">
        <v>1</v>
      </c>
      <c r="I239" s="222"/>
      <c r="J239" s="223">
        <f t="shared" si="50"/>
        <v>0</v>
      </c>
      <c r="K239" s="208"/>
      <c r="L239" s="224" t="s">
        <v>502</v>
      </c>
      <c r="M239" s="199" t="s">
        <v>1</v>
      </c>
      <c r="N239" s="137" t="s">
        <v>42</v>
      </c>
      <c r="P239" s="138">
        <f t="shared" si="51"/>
        <v>0</v>
      </c>
      <c r="Q239" s="138">
        <v>0</v>
      </c>
      <c r="R239" s="138">
        <f t="shared" si="52"/>
        <v>0</v>
      </c>
      <c r="S239" s="138">
        <v>0</v>
      </c>
      <c r="T239" s="139">
        <f t="shared" si="53"/>
        <v>0</v>
      </c>
      <c r="AH239" s="140" t="s">
        <v>139</v>
      </c>
      <c r="AJ239" s="140" t="s">
        <v>134</v>
      </c>
      <c r="AK239" s="140" t="s">
        <v>84</v>
      </c>
      <c r="AO239" s="12" t="s">
        <v>133</v>
      </c>
      <c r="AU239" s="141">
        <f t="shared" si="54"/>
        <v>0</v>
      </c>
      <c r="AV239" s="141">
        <f t="shared" si="55"/>
        <v>0</v>
      </c>
      <c r="AW239" s="141">
        <f t="shared" si="56"/>
        <v>0</v>
      </c>
      <c r="AX239" s="141">
        <f t="shared" si="57"/>
        <v>0</v>
      </c>
      <c r="AY239" s="141">
        <f t="shared" si="58"/>
        <v>0</v>
      </c>
      <c r="AZ239" s="12" t="s">
        <v>84</v>
      </c>
      <c r="BA239" s="141">
        <f t="shared" si="59"/>
        <v>0</v>
      </c>
      <c r="BB239" s="12" t="s">
        <v>139</v>
      </c>
      <c r="BC239" s="140" t="s">
        <v>320</v>
      </c>
    </row>
    <row r="240" spans="2:55" s="1" customFormat="1" ht="16.5" customHeight="1">
      <c r="B240" s="127"/>
      <c r="C240" s="222" t="s">
        <v>218</v>
      </c>
      <c r="D240" s="222" t="s">
        <v>134</v>
      </c>
      <c r="E240" s="223" t="s">
        <v>514</v>
      </c>
      <c r="F240" s="222" t="s">
        <v>515</v>
      </c>
      <c r="G240" s="223" t="s">
        <v>137</v>
      </c>
      <c r="H240" s="223">
        <v>1</v>
      </c>
      <c r="I240" s="222"/>
      <c r="J240" s="223">
        <f t="shared" si="50"/>
        <v>0</v>
      </c>
      <c r="K240" s="208"/>
      <c r="L240" s="224" t="s">
        <v>502</v>
      </c>
      <c r="M240" s="199" t="s">
        <v>1</v>
      </c>
      <c r="N240" s="137" t="s">
        <v>42</v>
      </c>
      <c r="P240" s="138">
        <f t="shared" si="51"/>
        <v>0</v>
      </c>
      <c r="Q240" s="138">
        <v>0</v>
      </c>
      <c r="R240" s="138">
        <f t="shared" si="52"/>
        <v>0</v>
      </c>
      <c r="S240" s="138">
        <v>0</v>
      </c>
      <c r="T240" s="139">
        <f t="shared" si="53"/>
        <v>0</v>
      </c>
      <c r="AH240" s="140" t="s">
        <v>139</v>
      </c>
      <c r="AJ240" s="140" t="s">
        <v>134</v>
      </c>
      <c r="AK240" s="140" t="s">
        <v>84</v>
      </c>
      <c r="AO240" s="12" t="s">
        <v>133</v>
      </c>
      <c r="AU240" s="141">
        <f t="shared" si="54"/>
        <v>0</v>
      </c>
      <c r="AV240" s="141">
        <f t="shared" si="55"/>
        <v>0</v>
      </c>
      <c r="AW240" s="141">
        <f t="shared" si="56"/>
        <v>0</v>
      </c>
      <c r="AX240" s="141">
        <f t="shared" si="57"/>
        <v>0</v>
      </c>
      <c r="AY240" s="141">
        <f t="shared" si="58"/>
        <v>0</v>
      </c>
      <c r="AZ240" s="12" t="s">
        <v>84</v>
      </c>
      <c r="BA240" s="141">
        <f t="shared" si="59"/>
        <v>0</v>
      </c>
      <c r="BB240" s="12" t="s">
        <v>139</v>
      </c>
      <c r="BC240" s="140" t="s">
        <v>328</v>
      </c>
    </row>
    <row r="241" spans="2:55" s="1" customFormat="1" ht="16.5" customHeight="1">
      <c r="B241" s="127"/>
      <c r="C241" s="222" t="s">
        <v>516</v>
      </c>
      <c r="D241" s="222" t="s">
        <v>134</v>
      </c>
      <c r="E241" s="223" t="s">
        <v>517</v>
      </c>
      <c r="F241" s="222" t="s">
        <v>518</v>
      </c>
      <c r="G241" s="223" t="s">
        <v>137</v>
      </c>
      <c r="H241" s="223">
        <v>1</v>
      </c>
      <c r="I241" s="222"/>
      <c r="J241" s="223">
        <f t="shared" si="50"/>
        <v>0</v>
      </c>
      <c r="K241" s="208"/>
      <c r="L241" s="224" t="s">
        <v>502</v>
      </c>
      <c r="M241" s="199" t="s">
        <v>1</v>
      </c>
      <c r="N241" s="137" t="s">
        <v>42</v>
      </c>
      <c r="P241" s="138">
        <f t="shared" si="51"/>
        <v>0</v>
      </c>
      <c r="Q241" s="138">
        <v>0</v>
      </c>
      <c r="R241" s="138">
        <f t="shared" si="52"/>
        <v>0</v>
      </c>
      <c r="S241" s="138">
        <v>0</v>
      </c>
      <c r="T241" s="139">
        <f t="shared" si="53"/>
        <v>0</v>
      </c>
      <c r="AH241" s="140" t="s">
        <v>139</v>
      </c>
      <c r="AJ241" s="140" t="s">
        <v>134</v>
      </c>
      <c r="AK241" s="140" t="s">
        <v>84</v>
      </c>
      <c r="AO241" s="12" t="s">
        <v>133</v>
      </c>
      <c r="AU241" s="141">
        <f t="shared" si="54"/>
        <v>0</v>
      </c>
      <c r="AV241" s="141">
        <f t="shared" si="55"/>
        <v>0</v>
      </c>
      <c r="AW241" s="141">
        <f t="shared" si="56"/>
        <v>0</v>
      </c>
      <c r="AX241" s="141">
        <f t="shared" si="57"/>
        <v>0</v>
      </c>
      <c r="AY241" s="141">
        <f t="shared" si="58"/>
        <v>0</v>
      </c>
      <c r="AZ241" s="12" t="s">
        <v>84</v>
      </c>
      <c r="BA241" s="141">
        <f t="shared" si="59"/>
        <v>0</v>
      </c>
      <c r="BB241" s="12" t="s">
        <v>139</v>
      </c>
      <c r="BC241" s="140" t="s">
        <v>336</v>
      </c>
    </row>
    <row r="242" spans="2:55" s="1" customFormat="1" ht="21.75" customHeight="1">
      <c r="B242" s="127"/>
      <c r="C242" s="222" t="s">
        <v>222</v>
      </c>
      <c r="D242" s="222" t="s">
        <v>134</v>
      </c>
      <c r="E242" s="223" t="s">
        <v>519</v>
      </c>
      <c r="F242" s="222" t="s">
        <v>520</v>
      </c>
      <c r="G242" s="223" t="s">
        <v>137</v>
      </c>
      <c r="H242" s="223">
        <v>1</v>
      </c>
      <c r="I242" s="222"/>
      <c r="J242" s="223">
        <f t="shared" si="50"/>
        <v>0</v>
      </c>
      <c r="K242" s="208"/>
      <c r="L242" s="224" t="s">
        <v>502</v>
      </c>
      <c r="M242" s="199" t="s">
        <v>1</v>
      </c>
      <c r="N242" s="137" t="s">
        <v>42</v>
      </c>
      <c r="P242" s="138">
        <f t="shared" si="51"/>
        <v>0</v>
      </c>
      <c r="Q242" s="138">
        <v>0</v>
      </c>
      <c r="R242" s="138">
        <f t="shared" si="52"/>
        <v>0</v>
      </c>
      <c r="S242" s="138">
        <v>0</v>
      </c>
      <c r="T242" s="139">
        <f t="shared" si="53"/>
        <v>0</v>
      </c>
      <c r="AH242" s="140" t="s">
        <v>139</v>
      </c>
      <c r="AJ242" s="140" t="s">
        <v>134</v>
      </c>
      <c r="AK242" s="140" t="s">
        <v>84</v>
      </c>
      <c r="AO242" s="12" t="s">
        <v>133</v>
      </c>
      <c r="AU242" s="141">
        <f t="shared" si="54"/>
        <v>0</v>
      </c>
      <c r="AV242" s="141">
        <f t="shared" si="55"/>
        <v>0</v>
      </c>
      <c r="AW242" s="141">
        <f t="shared" si="56"/>
        <v>0</v>
      </c>
      <c r="AX242" s="141">
        <f t="shared" si="57"/>
        <v>0</v>
      </c>
      <c r="AY242" s="141">
        <f t="shared" si="58"/>
        <v>0</v>
      </c>
      <c r="AZ242" s="12" t="s">
        <v>84</v>
      </c>
      <c r="BA242" s="141">
        <f t="shared" si="59"/>
        <v>0</v>
      </c>
      <c r="BB242" s="12" t="s">
        <v>139</v>
      </c>
      <c r="BC242" s="140" t="s">
        <v>344</v>
      </c>
    </row>
    <row r="243" spans="2:55" s="1" customFormat="1" ht="16.5" customHeight="1">
      <c r="B243" s="127"/>
      <c r="C243" s="222" t="s">
        <v>521</v>
      </c>
      <c r="D243" s="222" t="s">
        <v>134</v>
      </c>
      <c r="E243" s="223" t="s">
        <v>522</v>
      </c>
      <c r="F243" s="222" t="s">
        <v>523</v>
      </c>
      <c r="G243" s="223" t="s">
        <v>137</v>
      </c>
      <c r="H243" s="223">
        <v>1</v>
      </c>
      <c r="I243" s="222"/>
      <c r="J243" s="223">
        <f t="shared" si="50"/>
        <v>0</v>
      </c>
      <c r="K243" s="208"/>
      <c r="L243" s="224" t="s">
        <v>502</v>
      </c>
      <c r="M243" s="199" t="s">
        <v>1</v>
      </c>
      <c r="N243" s="137" t="s">
        <v>42</v>
      </c>
      <c r="P243" s="138">
        <f t="shared" si="51"/>
        <v>0</v>
      </c>
      <c r="Q243" s="138">
        <v>0</v>
      </c>
      <c r="R243" s="138">
        <f t="shared" si="52"/>
        <v>0</v>
      </c>
      <c r="S243" s="138">
        <v>0</v>
      </c>
      <c r="T243" s="139">
        <f t="shared" si="53"/>
        <v>0</v>
      </c>
      <c r="AH243" s="140" t="s">
        <v>139</v>
      </c>
      <c r="AJ243" s="140" t="s">
        <v>134</v>
      </c>
      <c r="AK243" s="140" t="s">
        <v>84</v>
      </c>
      <c r="AO243" s="12" t="s">
        <v>133</v>
      </c>
      <c r="AU243" s="141">
        <f t="shared" si="54"/>
        <v>0</v>
      </c>
      <c r="AV243" s="141">
        <f t="shared" si="55"/>
        <v>0</v>
      </c>
      <c r="AW243" s="141">
        <f t="shared" si="56"/>
        <v>0</v>
      </c>
      <c r="AX243" s="141">
        <f t="shared" si="57"/>
        <v>0</v>
      </c>
      <c r="AY243" s="141">
        <f t="shared" si="58"/>
        <v>0</v>
      </c>
      <c r="AZ243" s="12" t="s">
        <v>84</v>
      </c>
      <c r="BA243" s="141">
        <f t="shared" si="59"/>
        <v>0</v>
      </c>
      <c r="BB243" s="12" t="s">
        <v>139</v>
      </c>
      <c r="BC243" s="140" t="s">
        <v>352</v>
      </c>
    </row>
    <row r="244" spans="2:55" s="1" customFormat="1" ht="16.5" customHeight="1">
      <c r="B244" s="127"/>
      <c r="C244" s="149" t="s">
        <v>524</v>
      </c>
      <c r="D244" s="149" t="s">
        <v>134</v>
      </c>
      <c r="E244" s="190" t="s">
        <v>525</v>
      </c>
      <c r="F244" s="149" t="s">
        <v>526</v>
      </c>
      <c r="G244" s="149" t="s">
        <v>137</v>
      </c>
      <c r="H244" s="193">
        <v>1</v>
      </c>
      <c r="I244" s="191"/>
      <c r="J244" s="187">
        <f t="shared" si="50"/>
        <v>0</v>
      </c>
      <c r="K244" s="208"/>
      <c r="L244" s="148" t="s">
        <v>490</v>
      </c>
      <c r="M244" s="199" t="s">
        <v>1</v>
      </c>
      <c r="N244" s="137" t="s">
        <v>42</v>
      </c>
      <c r="P244" s="138">
        <f t="shared" si="51"/>
        <v>0</v>
      </c>
      <c r="Q244" s="138">
        <v>0</v>
      </c>
      <c r="R244" s="138">
        <f t="shared" si="52"/>
        <v>0</v>
      </c>
      <c r="S244" s="138">
        <v>0</v>
      </c>
      <c r="T244" s="139">
        <f t="shared" si="53"/>
        <v>0</v>
      </c>
      <c r="AH244" s="140" t="s">
        <v>139</v>
      </c>
      <c r="AJ244" s="140" t="s">
        <v>134</v>
      </c>
      <c r="AK244" s="140" t="s">
        <v>84</v>
      </c>
      <c r="AO244" s="12" t="s">
        <v>133</v>
      </c>
      <c r="AU244" s="141">
        <f t="shared" si="54"/>
        <v>0</v>
      </c>
      <c r="AV244" s="141">
        <f t="shared" si="55"/>
        <v>0</v>
      </c>
      <c r="AW244" s="141">
        <f t="shared" si="56"/>
        <v>0</v>
      </c>
      <c r="AX244" s="141">
        <f t="shared" si="57"/>
        <v>0</v>
      </c>
      <c r="AY244" s="141">
        <f t="shared" si="58"/>
        <v>0</v>
      </c>
      <c r="AZ244" s="12" t="s">
        <v>84</v>
      </c>
      <c r="BA244" s="141">
        <f t="shared" si="59"/>
        <v>0</v>
      </c>
      <c r="BB244" s="12" t="s">
        <v>139</v>
      </c>
      <c r="BC244" s="140" t="s">
        <v>360</v>
      </c>
    </row>
    <row r="245" spans="2:55" s="1" customFormat="1">
      <c r="B245" s="127"/>
      <c r="C245" s="222" t="s">
        <v>527</v>
      </c>
      <c r="D245" s="222" t="s">
        <v>134</v>
      </c>
      <c r="E245" s="223" t="s">
        <v>528</v>
      </c>
      <c r="F245" s="222" t="s">
        <v>529</v>
      </c>
      <c r="G245" s="223" t="s">
        <v>137</v>
      </c>
      <c r="H245" s="223">
        <v>1</v>
      </c>
      <c r="I245" s="222"/>
      <c r="J245" s="223">
        <f t="shared" si="50"/>
        <v>0</v>
      </c>
      <c r="K245" s="208"/>
      <c r="L245" s="224" t="s">
        <v>502</v>
      </c>
      <c r="M245" s="199" t="s">
        <v>1</v>
      </c>
      <c r="N245" s="137" t="s">
        <v>42</v>
      </c>
      <c r="P245" s="138">
        <f t="shared" si="51"/>
        <v>0</v>
      </c>
      <c r="Q245" s="138">
        <v>0</v>
      </c>
      <c r="R245" s="138">
        <f t="shared" si="52"/>
        <v>0</v>
      </c>
      <c r="S245" s="138">
        <v>0</v>
      </c>
      <c r="T245" s="139">
        <f t="shared" si="53"/>
        <v>0</v>
      </c>
      <c r="AH245" s="140" t="s">
        <v>139</v>
      </c>
      <c r="AJ245" s="140" t="s">
        <v>134</v>
      </c>
      <c r="AK245" s="140" t="s">
        <v>84</v>
      </c>
      <c r="AO245" s="12" t="s">
        <v>133</v>
      </c>
      <c r="AU245" s="141">
        <f t="shared" si="54"/>
        <v>0</v>
      </c>
      <c r="AV245" s="141">
        <f t="shared" si="55"/>
        <v>0</v>
      </c>
      <c r="AW245" s="141">
        <f t="shared" si="56"/>
        <v>0</v>
      </c>
      <c r="AX245" s="141">
        <f t="shared" si="57"/>
        <v>0</v>
      </c>
      <c r="AY245" s="141">
        <f t="shared" si="58"/>
        <v>0</v>
      </c>
      <c r="AZ245" s="12" t="s">
        <v>84</v>
      </c>
      <c r="BA245" s="141">
        <f t="shared" si="59"/>
        <v>0</v>
      </c>
      <c r="BB245" s="12" t="s">
        <v>139</v>
      </c>
      <c r="BC245" s="140" t="s">
        <v>368</v>
      </c>
    </row>
    <row r="246" spans="2:55" s="1" customFormat="1" ht="24.2" customHeight="1">
      <c r="B246" s="127"/>
      <c r="C246" s="149" t="s">
        <v>530</v>
      </c>
      <c r="D246" s="149" t="s">
        <v>134</v>
      </c>
      <c r="E246" s="190" t="s">
        <v>531</v>
      </c>
      <c r="F246" s="229" t="s">
        <v>532</v>
      </c>
      <c r="G246" s="149" t="s">
        <v>137</v>
      </c>
      <c r="H246" s="193">
        <v>1</v>
      </c>
      <c r="I246" s="191"/>
      <c r="J246" s="187">
        <f t="shared" si="50"/>
        <v>0</v>
      </c>
      <c r="K246" s="208"/>
      <c r="L246" s="148" t="s">
        <v>490</v>
      </c>
      <c r="M246" s="199" t="s">
        <v>1</v>
      </c>
      <c r="N246" s="137" t="s">
        <v>42</v>
      </c>
      <c r="P246" s="138">
        <f t="shared" si="51"/>
        <v>0</v>
      </c>
      <c r="Q246" s="138">
        <v>0</v>
      </c>
      <c r="R246" s="138">
        <f t="shared" si="52"/>
        <v>0</v>
      </c>
      <c r="S246" s="138">
        <v>0</v>
      </c>
      <c r="T246" s="139">
        <f t="shared" si="53"/>
        <v>0</v>
      </c>
      <c r="AH246" s="140" t="s">
        <v>139</v>
      </c>
      <c r="AJ246" s="140" t="s">
        <v>134</v>
      </c>
      <c r="AK246" s="140" t="s">
        <v>84</v>
      </c>
      <c r="AO246" s="12" t="s">
        <v>133</v>
      </c>
      <c r="AU246" s="141">
        <f t="shared" si="54"/>
        <v>0</v>
      </c>
      <c r="AV246" s="141">
        <f t="shared" si="55"/>
        <v>0</v>
      </c>
      <c r="AW246" s="141">
        <f t="shared" si="56"/>
        <v>0</v>
      </c>
      <c r="AX246" s="141">
        <f t="shared" si="57"/>
        <v>0</v>
      </c>
      <c r="AY246" s="141">
        <f t="shared" si="58"/>
        <v>0</v>
      </c>
      <c r="AZ246" s="12" t="s">
        <v>84</v>
      </c>
      <c r="BA246" s="141">
        <f t="shared" si="59"/>
        <v>0</v>
      </c>
      <c r="BB246" s="12" t="s">
        <v>139</v>
      </c>
      <c r="BC246" s="140" t="s">
        <v>376</v>
      </c>
    </row>
    <row r="247" spans="2:55" s="1" customFormat="1" ht="24.2" customHeight="1">
      <c r="B247" s="127"/>
      <c r="C247" s="149" t="s">
        <v>533</v>
      </c>
      <c r="D247" s="149" t="s">
        <v>134</v>
      </c>
      <c r="E247" s="190" t="s">
        <v>534</v>
      </c>
      <c r="F247" s="229" t="s">
        <v>535</v>
      </c>
      <c r="G247" s="149" t="s">
        <v>137</v>
      </c>
      <c r="H247" s="193">
        <v>1</v>
      </c>
      <c r="I247" s="191"/>
      <c r="J247" s="187">
        <f t="shared" si="50"/>
        <v>0</v>
      </c>
      <c r="K247" s="208"/>
      <c r="L247" s="148" t="s">
        <v>490</v>
      </c>
      <c r="M247" s="199" t="s">
        <v>1</v>
      </c>
      <c r="N247" s="137" t="s">
        <v>42</v>
      </c>
      <c r="P247" s="138">
        <f t="shared" si="51"/>
        <v>0</v>
      </c>
      <c r="Q247" s="138">
        <v>0</v>
      </c>
      <c r="R247" s="138">
        <f t="shared" si="52"/>
        <v>0</v>
      </c>
      <c r="S247" s="138">
        <v>0</v>
      </c>
      <c r="T247" s="139">
        <f t="shared" si="53"/>
        <v>0</v>
      </c>
      <c r="AH247" s="140" t="s">
        <v>139</v>
      </c>
      <c r="AJ247" s="140" t="s">
        <v>134</v>
      </c>
      <c r="AK247" s="140" t="s">
        <v>84</v>
      </c>
      <c r="AO247" s="12" t="s">
        <v>133</v>
      </c>
      <c r="AU247" s="141">
        <f t="shared" si="54"/>
        <v>0</v>
      </c>
      <c r="AV247" s="141">
        <f t="shared" si="55"/>
        <v>0</v>
      </c>
      <c r="AW247" s="141">
        <f t="shared" si="56"/>
        <v>0</v>
      </c>
      <c r="AX247" s="141">
        <f t="shared" si="57"/>
        <v>0</v>
      </c>
      <c r="AY247" s="141">
        <f t="shared" si="58"/>
        <v>0</v>
      </c>
      <c r="AZ247" s="12" t="s">
        <v>84</v>
      </c>
      <c r="BA247" s="141">
        <f t="shared" si="59"/>
        <v>0</v>
      </c>
      <c r="BB247" s="12" t="s">
        <v>139</v>
      </c>
      <c r="BC247" s="140" t="s">
        <v>384</v>
      </c>
    </row>
    <row r="248" spans="2:55" s="1" customFormat="1" ht="16.5" customHeight="1">
      <c r="B248" s="127"/>
      <c r="C248" s="149" t="s">
        <v>536</v>
      </c>
      <c r="D248" s="149" t="s">
        <v>134</v>
      </c>
      <c r="E248" s="190" t="s">
        <v>537</v>
      </c>
      <c r="F248" s="149" t="s">
        <v>538</v>
      </c>
      <c r="G248" s="149" t="s">
        <v>137</v>
      </c>
      <c r="H248" s="193">
        <v>1</v>
      </c>
      <c r="I248" s="191"/>
      <c r="J248" s="187">
        <f t="shared" si="50"/>
        <v>0</v>
      </c>
      <c r="K248" s="208"/>
      <c r="L248" s="148" t="s">
        <v>490</v>
      </c>
      <c r="M248" s="199" t="s">
        <v>1</v>
      </c>
      <c r="N248" s="137" t="s">
        <v>42</v>
      </c>
      <c r="P248" s="138">
        <f t="shared" si="51"/>
        <v>0</v>
      </c>
      <c r="Q248" s="138">
        <v>0</v>
      </c>
      <c r="R248" s="138">
        <f t="shared" si="52"/>
        <v>0</v>
      </c>
      <c r="S248" s="138">
        <v>0</v>
      </c>
      <c r="T248" s="139">
        <f t="shared" si="53"/>
        <v>0</v>
      </c>
      <c r="AH248" s="140" t="s">
        <v>139</v>
      </c>
      <c r="AJ248" s="140" t="s">
        <v>134</v>
      </c>
      <c r="AK248" s="140" t="s">
        <v>84</v>
      </c>
      <c r="AO248" s="12" t="s">
        <v>133</v>
      </c>
      <c r="AU248" s="141">
        <f t="shared" si="54"/>
        <v>0</v>
      </c>
      <c r="AV248" s="141">
        <f t="shared" si="55"/>
        <v>0</v>
      </c>
      <c r="AW248" s="141">
        <f t="shared" si="56"/>
        <v>0</v>
      </c>
      <c r="AX248" s="141">
        <f t="shared" si="57"/>
        <v>0</v>
      </c>
      <c r="AY248" s="141">
        <f t="shared" si="58"/>
        <v>0</v>
      </c>
      <c r="AZ248" s="12" t="s">
        <v>84</v>
      </c>
      <c r="BA248" s="141">
        <f t="shared" si="59"/>
        <v>0</v>
      </c>
      <c r="BB248" s="12" t="s">
        <v>139</v>
      </c>
      <c r="BC248" s="140" t="s">
        <v>391</v>
      </c>
    </row>
    <row r="249" spans="2:55" s="1" customFormat="1" ht="16.5" customHeight="1">
      <c r="B249" s="127"/>
      <c r="C249" s="149" t="s">
        <v>539</v>
      </c>
      <c r="D249" s="149" t="s">
        <v>134</v>
      </c>
      <c r="E249" s="190" t="s">
        <v>540</v>
      </c>
      <c r="F249" s="149" t="s">
        <v>541</v>
      </c>
      <c r="G249" s="149" t="s">
        <v>137</v>
      </c>
      <c r="H249" s="193">
        <v>1</v>
      </c>
      <c r="I249" s="191"/>
      <c r="J249" s="187">
        <f t="shared" si="50"/>
        <v>0</v>
      </c>
      <c r="K249" s="208"/>
      <c r="L249" s="148" t="s">
        <v>490</v>
      </c>
      <c r="M249" s="199" t="s">
        <v>1</v>
      </c>
      <c r="N249" s="137" t="s">
        <v>42</v>
      </c>
      <c r="P249" s="138">
        <f t="shared" si="51"/>
        <v>0</v>
      </c>
      <c r="Q249" s="138">
        <v>0</v>
      </c>
      <c r="R249" s="138">
        <f t="shared" si="52"/>
        <v>0</v>
      </c>
      <c r="S249" s="138">
        <v>0</v>
      </c>
      <c r="T249" s="139">
        <f t="shared" si="53"/>
        <v>0</v>
      </c>
      <c r="AH249" s="140" t="s">
        <v>139</v>
      </c>
      <c r="AJ249" s="140" t="s">
        <v>134</v>
      </c>
      <c r="AK249" s="140" t="s">
        <v>84</v>
      </c>
      <c r="AO249" s="12" t="s">
        <v>133</v>
      </c>
      <c r="AU249" s="141">
        <f t="shared" si="54"/>
        <v>0</v>
      </c>
      <c r="AV249" s="141">
        <f t="shared" si="55"/>
        <v>0</v>
      </c>
      <c r="AW249" s="141">
        <f t="shared" si="56"/>
        <v>0</v>
      </c>
      <c r="AX249" s="141">
        <f t="shared" si="57"/>
        <v>0</v>
      </c>
      <c r="AY249" s="141">
        <f t="shared" si="58"/>
        <v>0</v>
      </c>
      <c r="AZ249" s="12" t="s">
        <v>84</v>
      </c>
      <c r="BA249" s="141">
        <f t="shared" si="59"/>
        <v>0</v>
      </c>
      <c r="BB249" s="12" t="s">
        <v>139</v>
      </c>
      <c r="BC249" s="140" t="s">
        <v>398</v>
      </c>
    </row>
    <row r="250" spans="2:55" s="1" customFormat="1">
      <c r="B250" s="127"/>
      <c r="C250" s="149" t="s">
        <v>542</v>
      </c>
      <c r="D250" s="149" t="s">
        <v>134</v>
      </c>
      <c r="E250" s="190" t="s">
        <v>543</v>
      </c>
      <c r="F250" s="149" t="s">
        <v>544</v>
      </c>
      <c r="G250" s="149" t="s">
        <v>137</v>
      </c>
      <c r="H250" s="193">
        <v>1</v>
      </c>
      <c r="I250" s="191"/>
      <c r="J250" s="187">
        <f t="shared" si="50"/>
        <v>0</v>
      </c>
      <c r="K250" s="208"/>
      <c r="L250" s="148" t="s">
        <v>490</v>
      </c>
      <c r="M250" s="199" t="s">
        <v>1</v>
      </c>
      <c r="N250" s="137" t="s">
        <v>42</v>
      </c>
      <c r="P250" s="138">
        <f t="shared" si="51"/>
        <v>0</v>
      </c>
      <c r="Q250" s="138">
        <v>0</v>
      </c>
      <c r="R250" s="138">
        <f t="shared" si="52"/>
        <v>0</v>
      </c>
      <c r="S250" s="138">
        <v>0</v>
      </c>
      <c r="T250" s="139">
        <f t="shared" si="53"/>
        <v>0</v>
      </c>
      <c r="AH250" s="140" t="s">
        <v>139</v>
      </c>
      <c r="AJ250" s="140" t="s">
        <v>134</v>
      </c>
      <c r="AK250" s="140" t="s">
        <v>84</v>
      </c>
      <c r="AO250" s="12" t="s">
        <v>133</v>
      </c>
      <c r="AU250" s="141">
        <f t="shared" si="54"/>
        <v>0</v>
      </c>
      <c r="AV250" s="141">
        <f t="shared" si="55"/>
        <v>0</v>
      </c>
      <c r="AW250" s="141">
        <f t="shared" si="56"/>
        <v>0</v>
      </c>
      <c r="AX250" s="141">
        <f t="shared" si="57"/>
        <v>0</v>
      </c>
      <c r="AY250" s="141">
        <f t="shared" si="58"/>
        <v>0</v>
      </c>
      <c r="AZ250" s="12" t="s">
        <v>84</v>
      </c>
      <c r="BA250" s="141">
        <f t="shared" si="59"/>
        <v>0</v>
      </c>
      <c r="BB250" s="12" t="s">
        <v>139</v>
      </c>
      <c r="BC250" s="140" t="s">
        <v>228</v>
      </c>
    </row>
    <row r="251" spans="2:55" s="1" customFormat="1">
      <c r="B251" s="127"/>
      <c r="C251" s="149" t="s">
        <v>545</v>
      </c>
      <c r="D251" s="149" t="s">
        <v>134</v>
      </c>
      <c r="E251" s="190" t="s">
        <v>546</v>
      </c>
      <c r="F251" s="149" t="s">
        <v>547</v>
      </c>
      <c r="G251" s="149" t="s">
        <v>137</v>
      </c>
      <c r="H251" s="193">
        <v>1</v>
      </c>
      <c r="I251" s="191"/>
      <c r="J251" s="187">
        <f t="shared" si="50"/>
        <v>0</v>
      </c>
      <c r="K251" s="208"/>
      <c r="L251" s="148" t="s">
        <v>490</v>
      </c>
      <c r="M251" s="199" t="s">
        <v>1</v>
      </c>
      <c r="N251" s="137" t="s">
        <v>42</v>
      </c>
      <c r="P251" s="138">
        <f t="shared" si="51"/>
        <v>0</v>
      </c>
      <c r="Q251" s="138">
        <v>0</v>
      </c>
      <c r="R251" s="138">
        <f t="shared" si="52"/>
        <v>0</v>
      </c>
      <c r="S251" s="138">
        <v>0</v>
      </c>
      <c r="T251" s="139">
        <f t="shared" si="53"/>
        <v>0</v>
      </c>
      <c r="AH251" s="140" t="s">
        <v>139</v>
      </c>
      <c r="AJ251" s="140" t="s">
        <v>134</v>
      </c>
      <c r="AK251" s="140" t="s">
        <v>84</v>
      </c>
      <c r="AO251" s="12" t="s">
        <v>133</v>
      </c>
      <c r="AU251" s="141">
        <f t="shared" si="54"/>
        <v>0</v>
      </c>
      <c r="AV251" s="141">
        <f t="shared" si="55"/>
        <v>0</v>
      </c>
      <c r="AW251" s="141">
        <f t="shared" si="56"/>
        <v>0</v>
      </c>
      <c r="AX251" s="141">
        <f t="shared" si="57"/>
        <v>0</v>
      </c>
      <c r="AY251" s="141">
        <f t="shared" si="58"/>
        <v>0</v>
      </c>
      <c r="AZ251" s="12" t="s">
        <v>84</v>
      </c>
      <c r="BA251" s="141">
        <f t="shared" si="59"/>
        <v>0</v>
      </c>
      <c r="BB251" s="12" t="s">
        <v>139</v>
      </c>
      <c r="BC251" s="140" t="s">
        <v>235</v>
      </c>
    </row>
    <row r="252" spans="2:55" s="1" customFormat="1" ht="24.2" customHeight="1">
      <c r="B252" s="127"/>
      <c r="C252" s="222" t="s">
        <v>548</v>
      </c>
      <c r="D252" s="222" t="s">
        <v>134</v>
      </c>
      <c r="E252" s="223" t="s">
        <v>549</v>
      </c>
      <c r="F252" s="222" t="s">
        <v>550</v>
      </c>
      <c r="G252" s="223" t="s">
        <v>137</v>
      </c>
      <c r="H252" s="223">
        <v>1</v>
      </c>
      <c r="I252" s="222"/>
      <c r="J252" s="223">
        <f t="shared" si="50"/>
        <v>0</v>
      </c>
      <c r="K252" s="208"/>
      <c r="L252" s="224" t="s">
        <v>551</v>
      </c>
      <c r="M252" s="199" t="s">
        <v>1</v>
      </c>
      <c r="N252" s="137" t="s">
        <v>42</v>
      </c>
      <c r="P252" s="138">
        <f t="shared" si="51"/>
        <v>0</v>
      </c>
      <c r="Q252" s="138">
        <v>0</v>
      </c>
      <c r="R252" s="138">
        <f t="shared" si="52"/>
        <v>0</v>
      </c>
      <c r="S252" s="138">
        <v>0</v>
      </c>
      <c r="T252" s="139">
        <f t="shared" si="53"/>
        <v>0</v>
      </c>
      <c r="AH252" s="140" t="s">
        <v>139</v>
      </c>
      <c r="AJ252" s="140" t="s">
        <v>134</v>
      </c>
      <c r="AK252" s="140" t="s">
        <v>84</v>
      </c>
      <c r="AO252" s="12" t="s">
        <v>133</v>
      </c>
      <c r="AU252" s="141">
        <f t="shared" si="54"/>
        <v>0</v>
      </c>
      <c r="AV252" s="141">
        <f t="shared" si="55"/>
        <v>0</v>
      </c>
      <c r="AW252" s="141">
        <f t="shared" si="56"/>
        <v>0</v>
      </c>
      <c r="AX252" s="141">
        <f t="shared" si="57"/>
        <v>0</v>
      </c>
      <c r="AY252" s="141">
        <f t="shared" si="58"/>
        <v>0</v>
      </c>
      <c r="AZ252" s="12" t="s">
        <v>84</v>
      </c>
      <c r="BA252" s="141">
        <f t="shared" si="59"/>
        <v>0</v>
      </c>
      <c r="BB252" s="12" t="s">
        <v>139</v>
      </c>
      <c r="BC252" s="140" t="s">
        <v>243</v>
      </c>
    </row>
    <row r="253" spans="2:55" s="1" customFormat="1">
      <c r="B253" s="127"/>
      <c r="C253" s="149" t="s">
        <v>552</v>
      </c>
      <c r="D253" s="149" t="s">
        <v>134</v>
      </c>
      <c r="E253" s="190" t="s">
        <v>553</v>
      </c>
      <c r="F253" s="149" t="s">
        <v>554</v>
      </c>
      <c r="G253" s="149" t="s">
        <v>137</v>
      </c>
      <c r="H253" s="193">
        <v>1</v>
      </c>
      <c r="I253" s="191"/>
      <c r="J253" s="187">
        <f t="shared" si="50"/>
        <v>0</v>
      </c>
      <c r="K253" s="208"/>
      <c r="L253" s="148" t="s">
        <v>490</v>
      </c>
      <c r="M253" s="199" t="s">
        <v>1</v>
      </c>
      <c r="N253" s="137" t="s">
        <v>42</v>
      </c>
      <c r="P253" s="138">
        <f t="shared" si="51"/>
        <v>0</v>
      </c>
      <c r="Q253" s="138">
        <v>0</v>
      </c>
      <c r="R253" s="138">
        <f t="shared" si="52"/>
        <v>0</v>
      </c>
      <c r="S253" s="138">
        <v>0</v>
      </c>
      <c r="T253" s="139">
        <f t="shared" si="53"/>
        <v>0</v>
      </c>
      <c r="AH253" s="140" t="s">
        <v>139</v>
      </c>
      <c r="AJ253" s="140" t="s">
        <v>134</v>
      </c>
      <c r="AK253" s="140" t="s">
        <v>84</v>
      </c>
      <c r="AO253" s="12" t="s">
        <v>133</v>
      </c>
      <c r="AU253" s="141">
        <f t="shared" si="54"/>
        <v>0</v>
      </c>
      <c r="AV253" s="141">
        <f t="shared" si="55"/>
        <v>0</v>
      </c>
      <c r="AW253" s="141">
        <f t="shared" si="56"/>
        <v>0</v>
      </c>
      <c r="AX253" s="141">
        <f t="shared" si="57"/>
        <v>0</v>
      </c>
      <c r="AY253" s="141">
        <f t="shared" si="58"/>
        <v>0</v>
      </c>
      <c r="AZ253" s="12" t="s">
        <v>84</v>
      </c>
      <c r="BA253" s="141">
        <f t="shared" si="59"/>
        <v>0</v>
      </c>
      <c r="BB253" s="12" t="s">
        <v>139</v>
      </c>
      <c r="BC253" s="140" t="s">
        <v>251</v>
      </c>
    </row>
    <row r="254" spans="2:55" s="1" customFormat="1" ht="16.5" customHeight="1">
      <c r="B254" s="127"/>
      <c r="C254" s="222" t="s">
        <v>555</v>
      </c>
      <c r="D254" s="222" t="s">
        <v>134</v>
      </c>
      <c r="E254" s="223" t="s">
        <v>556</v>
      </c>
      <c r="F254" s="222" t="s">
        <v>557</v>
      </c>
      <c r="G254" s="223" t="s">
        <v>137</v>
      </c>
      <c r="H254" s="223">
        <v>1</v>
      </c>
      <c r="I254" s="222"/>
      <c r="J254" s="223">
        <f t="shared" si="50"/>
        <v>0</v>
      </c>
      <c r="K254" s="208"/>
      <c r="L254" s="224" t="s">
        <v>551</v>
      </c>
      <c r="M254" s="199" t="s">
        <v>1</v>
      </c>
      <c r="N254" s="137" t="s">
        <v>42</v>
      </c>
      <c r="P254" s="138">
        <f t="shared" si="51"/>
        <v>0</v>
      </c>
      <c r="Q254" s="138">
        <v>0</v>
      </c>
      <c r="R254" s="138">
        <f t="shared" si="52"/>
        <v>0</v>
      </c>
      <c r="S254" s="138">
        <v>0</v>
      </c>
      <c r="T254" s="139">
        <f t="shared" si="53"/>
        <v>0</v>
      </c>
      <c r="AH254" s="140" t="s">
        <v>139</v>
      </c>
      <c r="AJ254" s="140" t="s">
        <v>134</v>
      </c>
      <c r="AK254" s="140" t="s">
        <v>84</v>
      </c>
      <c r="AO254" s="12" t="s">
        <v>133</v>
      </c>
      <c r="AU254" s="141">
        <f t="shared" si="54"/>
        <v>0</v>
      </c>
      <c r="AV254" s="141">
        <f t="shared" si="55"/>
        <v>0</v>
      </c>
      <c r="AW254" s="141">
        <f t="shared" si="56"/>
        <v>0</v>
      </c>
      <c r="AX254" s="141">
        <f t="shared" si="57"/>
        <v>0</v>
      </c>
      <c r="AY254" s="141">
        <f t="shared" si="58"/>
        <v>0</v>
      </c>
      <c r="AZ254" s="12" t="s">
        <v>84</v>
      </c>
      <c r="BA254" s="141">
        <f t="shared" si="59"/>
        <v>0</v>
      </c>
      <c r="BB254" s="12" t="s">
        <v>139</v>
      </c>
      <c r="BC254" s="140" t="s">
        <v>259</v>
      </c>
    </row>
    <row r="255" spans="2:55" s="10" customFormat="1" ht="25.9" customHeight="1">
      <c r="B255" s="117"/>
      <c r="C255" s="212"/>
      <c r="D255" s="219" t="s">
        <v>76</v>
      </c>
      <c r="E255" s="198" t="s">
        <v>558</v>
      </c>
      <c r="F255" s="192" t="s">
        <v>559</v>
      </c>
      <c r="G255" s="254"/>
      <c r="H255" s="225"/>
      <c r="I255" s="221"/>
      <c r="J255" s="187">
        <f>BA255</f>
        <v>0</v>
      </c>
      <c r="K255" s="212"/>
      <c r="L255" s="148" t="s">
        <v>404</v>
      </c>
      <c r="P255" s="123">
        <f>SUM(P256:P261)</f>
        <v>0</v>
      </c>
      <c r="R255" s="123">
        <f>SUM(R256:R261)</f>
        <v>0</v>
      </c>
      <c r="T255" s="124">
        <f>SUM(T256:T261)</f>
        <v>0</v>
      </c>
      <c r="AH255" s="118" t="s">
        <v>84</v>
      </c>
      <c r="AJ255" s="125" t="s">
        <v>76</v>
      </c>
      <c r="AK255" s="125" t="s">
        <v>77</v>
      </c>
      <c r="AO255" s="118" t="s">
        <v>133</v>
      </c>
      <c r="BA255" s="126">
        <f>SUM(BA256:BA261)</f>
        <v>0</v>
      </c>
    </row>
    <row r="256" spans="2:55" s="1" customFormat="1">
      <c r="B256" s="127"/>
      <c r="C256" s="149" t="s">
        <v>560</v>
      </c>
      <c r="D256" s="149" t="s">
        <v>134</v>
      </c>
      <c r="E256" s="190" t="s">
        <v>561</v>
      </c>
      <c r="F256" s="149" t="s">
        <v>562</v>
      </c>
      <c r="G256" s="149" t="s">
        <v>137</v>
      </c>
      <c r="H256" s="193">
        <v>1</v>
      </c>
      <c r="I256" s="191"/>
      <c r="J256" s="187">
        <f t="shared" ref="J256:J261" si="60">ROUND(I256*H256,2)</f>
        <v>0</v>
      </c>
      <c r="K256" s="208"/>
      <c r="L256" s="148" t="s">
        <v>490</v>
      </c>
      <c r="M256" s="199" t="s">
        <v>1</v>
      </c>
      <c r="N256" s="137" t="s">
        <v>42</v>
      </c>
      <c r="P256" s="138">
        <f t="shared" ref="P256:P261" si="61">O256*H256</f>
        <v>0</v>
      </c>
      <c r="Q256" s="138">
        <v>0</v>
      </c>
      <c r="R256" s="138">
        <f t="shared" ref="R256:R261" si="62">Q256*H256</f>
        <v>0</v>
      </c>
      <c r="S256" s="138">
        <v>0</v>
      </c>
      <c r="T256" s="139">
        <f t="shared" ref="T256:T261" si="63">S256*H256</f>
        <v>0</v>
      </c>
      <c r="AH256" s="140" t="s">
        <v>139</v>
      </c>
      <c r="AJ256" s="140" t="s">
        <v>134</v>
      </c>
      <c r="AK256" s="140" t="s">
        <v>84</v>
      </c>
      <c r="AO256" s="12" t="s">
        <v>133</v>
      </c>
      <c r="AU256" s="141">
        <f t="shared" ref="AU256:AU261" si="64">IF(N256="základní",J256,0)</f>
        <v>0</v>
      </c>
      <c r="AV256" s="141">
        <f t="shared" ref="AV256:AV261" si="65">IF(N256="snížená",J256,0)</f>
        <v>0</v>
      </c>
      <c r="AW256" s="141">
        <f t="shared" ref="AW256:AW261" si="66">IF(N256="zákl. přenesená",J256,0)</f>
        <v>0</v>
      </c>
      <c r="AX256" s="141">
        <f t="shared" ref="AX256:AX261" si="67">IF(N256="sníž. přenesená",J256,0)</f>
        <v>0</v>
      </c>
      <c r="AY256" s="141">
        <f t="shared" ref="AY256:AY261" si="68">IF(N256="nulová",J256,0)</f>
        <v>0</v>
      </c>
      <c r="AZ256" s="12" t="s">
        <v>84</v>
      </c>
      <c r="BA256" s="141">
        <f t="shared" ref="BA256:BA261" si="69">ROUND(I256*H256,2)</f>
        <v>0</v>
      </c>
      <c r="BB256" s="12" t="s">
        <v>139</v>
      </c>
      <c r="BC256" s="140" t="s">
        <v>563</v>
      </c>
    </row>
    <row r="257" spans="2:55" s="1" customFormat="1">
      <c r="B257" s="127"/>
      <c r="C257" s="149" t="s">
        <v>564</v>
      </c>
      <c r="D257" s="149" t="s">
        <v>134</v>
      </c>
      <c r="E257" s="190" t="s">
        <v>565</v>
      </c>
      <c r="F257" s="149" t="s">
        <v>566</v>
      </c>
      <c r="G257" s="149" t="s">
        <v>137</v>
      </c>
      <c r="H257" s="193">
        <v>1</v>
      </c>
      <c r="I257" s="191"/>
      <c r="J257" s="187">
        <f t="shared" si="60"/>
        <v>0</v>
      </c>
      <c r="K257" s="208"/>
      <c r="L257" s="148" t="s">
        <v>490</v>
      </c>
      <c r="M257" s="199" t="s">
        <v>1</v>
      </c>
      <c r="N257" s="137" t="s">
        <v>42</v>
      </c>
      <c r="P257" s="138">
        <f t="shared" si="61"/>
        <v>0</v>
      </c>
      <c r="Q257" s="138">
        <v>0</v>
      </c>
      <c r="R257" s="138">
        <f t="shared" si="62"/>
        <v>0</v>
      </c>
      <c r="S257" s="138">
        <v>0</v>
      </c>
      <c r="T257" s="139">
        <f t="shared" si="63"/>
        <v>0</v>
      </c>
      <c r="AH257" s="140" t="s">
        <v>139</v>
      </c>
      <c r="AJ257" s="140" t="s">
        <v>134</v>
      </c>
      <c r="AK257" s="140" t="s">
        <v>84</v>
      </c>
      <c r="AO257" s="12" t="s">
        <v>133</v>
      </c>
      <c r="AU257" s="141">
        <f t="shared" si="64"/>
        <v>0</v>
      </c>
      <c r="AV257" s="141">
        <f t="shared" si="65"/>
        <v>0</v>
      </c>
      <c r="AW257" s="141">
        <f t="shared" si="66"/>
        <v>0</v>
      </c>
      <c r="AX257" s="141">
        <f t="shared" si="67"/>
        <v>0</v>
      </c>
      <c r="AY257" s="141">
        <f t="shared" si="68"/>
        <v>0</v>
      </c>
      <c r="AZ257" s="12" t="s">
        <v>84</v>
      </c>
      <c r="BA257" s="141">
        <f t="shared" si="69"/>
        <v>0</v>
      </c>
      <c r="BB257" s="12" t="s">
        <v>139</v>
      </c>
      <c r="BC257" s="140" t="s">
        <v>567</v>
      </c>
    </row>
    <row r="258" spans="2:55" s="1" customFormat="1">
      <c r="B258" s="127"/>
      <c r="C258" s="149" t="s">
        <v>568</v>
      </c>
      <c r="D258" s="149" t="s">
        <v>134</v>
      </c>
      <c r="E258" s="190" t="s">
        <v>569</v>
      </c>
      <c r="F258" s="149" t="s">
        <v>570</v>
      </c>
      <c r="G258" s="149" t="s">
        <v>137</v>
      </c>
      <c r="H258" s="193">
        <v>1</v>
      </c>
      <c r="I258" s="191"/>
      <c r="J258" s="187">
        <f t="shared" si="60"/>
        <v>0</v>
      </c>
      <c r="K258" s="208"/>
      <c r="L258" s="148" t="s">
        <v>490</v>
      </c>
      <c r="M258" s="199" t="s">
        <v>1</v>
      </c>
      <c r="N258" s="137" t="s">
        <v>42</v>
      </c>
      <c r="P258" s="138">
        <f t="shared" si="61"/>
        <v>0</v>
      </c>
      <c r="Q258" s="138">
        <v>0</v>
      </c>
      <c r="R258" s="138">
        <f t="shared" si="62"/>
        <v>0</v>
      </c>
      <c r="S258" s="138">
        <v>0</v>
      </c>
      <c r="T258" s="139">
        <f t="shared" si="63"/>
        <v>0</v>
      </c>
      <c r="AH258" s="140" t="s">
        <v>139</v>
      </c>
      <c r="AJ258" s="140" t="s">
        <v>134</v>
      </c>
      <c r="AK258" s="140" t="s">
        <v>84</v>
      </c>
      <c r="AO258" s="12" t="s">
        <v>133</v>
      </c>
      <c r="AU258" s="141">
        <f t="shared" si="64"/>
        <v>0</v>
      </c>
      <c r="AV258" s="141">
        <f t="shared" si="65"/>
        <v>0</v>
      </c>
      <c r="AW258" s="141">
        <f t="shared" si="66"/>
        <v>0</v>
      </c>
      <c r="AX258" s="141">
        <f t="shared" si="67"/>
        <v>0</v>
      </c>
      <c r="AY258" s="141">
        <f t="shared" si="68"/>
        <v>0</v>
      </c>
      <c r="AZ258" s="12" t="s">
        <v>84</v>
      </c>
      <c r="BA258" s="141">
        <f t="shared" si="69"/>
        <v>0</v>
      </c>
      <c r="BB258" s="12" t="s">
        <v>139</v>
      </c>
      <c r="BC258" s="140" t="s">
        <v>571</v>
      </c>
    </row>
    <row r="259" spans="2:55" s="1" customFormat="1">
      <c r="B259" s="127"/>
      <c r="C259" s="149" t="s">
        <v>572</v>
      </c>
      <c r="D259" s="149" t="s">
        <v>134</v>
      </c>
      <c r="E259" s="190" t="s">
        <v>573</v>
      </c>
      <c r="F259" s="149" t="s">
        <v>574</v>
      </c>
      <c r="G259" s="149" t="s">
        <v>137</v>
      </c>
      <c r="H259" s="193">
        <v>1</v>
      </c>
      <c r="I259" s="191"/>
      <c r="J259" s="187">
        <f t="shared" si="60"/>
        <v>0</v>
      </c>
      <c r="K259" s="208"/>
      <c r="L259" s="148" t="s">
        <v>490</v>
      </c>
      <c r="M259" s="199" t="s">
        <v>1</v>
      </c>
      <c r="N259" s="137" t="s">
        <v>42</v>
      </c>
      <c r="P259" s="138">
        <f t="shared" si="61"/>
        <v>0</v>
      </c>
      <c r="Q259" s="138">
        <v>0</v>
      </c>
      <c r="R259" s="138">
        <f t="shared" si="62"/>
        <v>0</v>
      </c>
      <c r="S259" s="138">
        <v>0</v>
      </c>
      <c r="T259" s="139">
        <f t="shared" si="63"/>
        <v>0</v>
      </c>
      <c r="AH259" s="140" t="s">
        <v>139</v>
      </c>
      <c r="AJ259" s="140" t="s">
        <v>134</v>
      </c>
      <c r="AK259" s="140" t="s">
        <v>84</v>
      </c>
      <c r="AO259" s="12" t="s">
        <v>133</v>
      </c>
      <c r="AU259" s="141">
        <f t="shared" si="64"/>
        <v>0</v>
      </c>
      <c r="AV259" s="141">
        <f t="shared" si="65"/>
        <v>0</v>
      </c>
      <c r="AW259" s="141">
        <f t="shared" si="66"/>
        <v>0</v>
      </c>
      <c r="AX259" s="141">
        <f t="shared" si="67"/>
        <v>0</v>
      </c>
      <c r="AY259" s="141">
        <f t="shared" si="68"/>
        <v>0</v>
      </c>
      <c r="AZ259" s="12" t="s">
        <v>84</v>
      </c>
      <c r="BA259" s="141">
        <f t="shared" si="69"/>
        <v>0</v>
      </c>
      <c r="BB259" s="12" t="s">
        <v>139</v>
      </c>
      <c r="BC259" s="140" t="s">
        <v>575</v>
      </c>
    </row>
    <row r="260" spans="2:55" s="1" customFormat="1">
      <c r="B260" s="127"/>
      <c r="C260" s="149" t="s">
        <v>576</v>
      </c>
      <c r="D260" s="149" t="s">
        <v>134</v>
      </c>
      <c r="E260" s="190" t="s">
        <v>577</v>
      </c>
      <c r="F260" s="149" t="s">
        <v>578</v>
      </c>
      <c r="G260" s="149" t="s">
        <v>137</v>
      </c>
      <c r="H260" s="193">
        <v>1</v>
      </c>
      <c r="I260" s="191"/>
      <c r="J260" s="187">
        <f t="shared" si="60"/>
        <v>0</v>
      </c>
      <c r="K260" s="208"/>
      <c r="L260" s="148" t="s">
        <v>490</v>
      </c>
      <c r="M260" s="199" t="s">
        <v>1</v>
      </c>
      <c r="N260" s="137" t="s">
        <v>42</v>
      </c>
      <c r="P260" s="138">
        <f t="shared" si="61"/>
        <v>0</v>
      </c>
      <c r="Q260" s="138">
        <v>0</v>
      </c>
      <c r="R260" s="138">
        <f t="shared" si="62"/>
        <v>0</v>
      </c>
      <c r="S260" s="138">
        <v>0</v>
      </c>
      <c r="T260" s="139">
        <f t="shared" si="63"/>
        <v>0</v>
      </c>
      <c r="AH260" s="140" t="s">
        <v>139</v>
      </c>
      <c r="AJ260" s="140" t="s">
        <v>134</v>
      </c>
      <c r="AK260" s="140" t="s">
        <v>84</v>
      </c>
      <c r="AO260" s="12" t="s">
        <v>133</v>
      </c>
      <c r="AU260" s="141">
        <f t="shared" si="64"/>
        <v>0</v>
      </c>
      <c r="AV260" s="141">
        <f t="shared" si="65"/>
        <v>0</v>
      </c>
      <c r="AW260" s="141">
        <f t="shared" si="66"/>
        <v>0</v>
      </c>
      <c r="AX260" s="141">
        <f t="shared" si="67"/>
        <v>0</v>
      </c>
      <c r="AY260" s="141">
        <f t="shared" si="68"/>
        <v>0</v>
      </c>
      <c r="AZ260" s="12" t="s">
        <v>84</v>
      </c>
      <c r="BA260" s="141">
        <f t="shared" si="69"/>
        <v>0</v>
      </c>
      <c r="BB260" s="12" t="s">
        <v>139</v>
      </c>
      <c r="BC260" s="140" t="s">
        <v>579</v>
      </c>
    </row>
    <row r="261" spans="2:55" s="1" customFormat="1" ht="36">
      <c r="B261" s="127"/>
      <c r="C261" s="149" t="s">
        <v>580</v>
      </c>
      <c r="D261" s="149" t="s">
        <v>134</v>
      </c>
      <c r="E261" s="190" t="s">
        <v>581</v>
      </c>
      <c r="F261" s="229" t="s">
        <v>582</v>
      </c>
      <c r="G261" s="149" t="s">
        <v>137</v>
      </c>
      <c r="H261" s="193">
        <v>6</v>
      </c>
      <c r="I261" s="191"/>
      <c r="J261" s="187">
        <f t="shared" si="60"/>
        <v>0</v>
      </c>
      <c r="K261" s="208"/>
      <c r="L261" s="224" t="s">
        <v>583</v>
      </c>
      <c r="M261" s="199" t="s">
        <v>1</v>
      </c>
      <c r="N261" s="137" t="s">
        <v>42</v>
      </c>
      <c r="P261" s="138">
        <f t="shared" si="61"/>
        <v>0</v>
      </c>
      <c r="Q261" s="138">
        <v>0</v>
      </c>
      <c r="R261" s="138">
        <f t="shared" si="62"/>
        <v>0</v>
      </c>
      <c r="S261" s="138">
        <v>0</v>
      </c>
      <c r="T261" s="139">
        <f t="shared" si="63"/>
        <v>0</v>
      </c>
      <c r="AH261" s="140" t="s">
        <v>139</v>
      </c>
      <c r="AJ261" s="140" t="s">
        <v>134</v>
      </c>
      <c r="AK261" s="140" t="s">
        <v>84</v>
      </c>
      <c r="AO261" s="12" t="s">
        <v>133</v>
      </c>
      <c r="AU261" s="141">
        <f t="shared" si="64"/>
        <v>0</v>
      </c>
      <c r="AV261" s="141">
        <f t="shared" si="65"/>
        <v>0</v>
      </c>
      <c r="AW261" s="141">
        <f t="shared" si="66"/>
        <v>0</v>
      </c>
      <c r="AX261" s="141">
        <f t="shared" si="67"/>
        <v>0</v>
      </c>
      <c r="AY261" s="141">
        <f t="shared" si="68"/>
        <v>0</v>
      </c>
      <c r="AZ261" s="12" t="s">
        <v>84</v>
      </c>
      <c r="BA261" s="141">
        <f t="shared" si="69"/>
        <v>0</v>
      </c>
      <c r="BB261" s="12" t="s">
        <v>139</v>
      </c>
      <c r="BC261" s="140" t="s">
        <v>584</v>
      </c>
    </row>
    <row r="262" spans="2:55" s="10" customFormat="1" ht="45">
      <c r="B262" s="117"/>
      <c r="C262" s="189"/>
      <c r="D262" s="149" t="s">
        <v>76</v>
      </c>
      <c r="E262" s="192" t="s">
        <v>585</v>
      </c>
      <c r="F262" s="255" t="s">
        <v>586</v>
      </c>
      <c r="G262" s="253"/>
      <c r="H262" s="186"/>
      <c r="I262" s="191"/>
      <c r="J262" s="187">
        <f>SUM(J263:J269)</f>
        <v>0</v>
      </c>
      <c r="K262" s="212"/>
      <c r="L262" s="148" t="s">
        <v>404</v>
      </c>
      <c r="P262" s="123">
        <f>SUM(P263:P269)</f>
        <v>0</v>
      </c>
      <c r="R262" s="123">
        <f>SUM(R263:R269)</f>
        <v>0</v>
      </c>
      <c r="T262" s="124">
        <f>SUM(T263:T269)</f>
        <v>0</v>
      </c>
      <c r="AH262" s="118" t="s">
        <v>84</v>
      </c>
      <c r="AJ262" s="125" t="s">
        <v>76</v>
      </c>
      <c r="AK262" s="125" t="s">
        <v>77</v>
      </c>
      <c r="AO262" s="118" t="s">
        <v>133</v>
      </c>
      <c r="BA262" s="126">
        <f>SUM(BA263:BA269)</f>
        <v>0</v>
      </c>
    </row>
    <row r="263" spans="2:55" s="1" customFormat="1" ht="22.5">
      <c r="B263" s="127"/>
      <c r="C263" s="149" t="s">
        <v>193</v>
      </c>
      <c r="D263" s="149" t="s">
        <v>134</v>
      </c>
      <c r="E263" s="190" t="s">
        <v>587</v>
      </c>
      <c r="F263" s="152" t="s">
        <v>588</v>
      </c>
      <c r="G263" s="149" t="s">
        <v>137</v>
      </c>
      <c r="H263" s="193">
        <v>1</v>
      </c>
      <c r="I263" s="191"/>
      <c r="J263" s="187">
        <f t="shared" ref="J263:J269" si="70">ROUND(I263*H263,2)</f>
        <v>0</v>
      </c>
      <c r="K263" s="208"/>
      <c r="L263" s="148" t="s">
        <v>589</v>
      </c>
      <c r="M263" s="199" t="s">
        <v>1</v>
      </c>
      <c r="N263" s="137" t="s">
        <v>42</v>
      </c>
      <c r="P263" s="138">
        <f t="shared" ref="P263:P269" si="71">O263*H263</f>
        <v>0</v>
      </c>
      <c r="Q263" s="138">
        <v>0</v>
      </c>
      <c r="R263" s="138">
        <f t="shared" ref="R263:R269" si="72">Q263*H263</f>
        <v>0</v>
      </c>
      <c r="S263" s="138">
        <v>0</v>
      </c>
      <c r="T263" s="139">
        <f t="shared" ref="T263:T269" si="73">S263*H263</f>
        <v>0</v>
      </c>
      <c r="AH263" s="140" t="s">
        <v>139</v>
      </c>
      <c r="AJ263" s="140" t="s">
        <v>134</v>
      </c>
      <c r="AK263" s="140" t="s">
        <v>84</v>
      </c>
      <c r="AO263" s="12" t="s">
        <v>133</v>
      </c>
      <c r="AU263" s="141">
        <f t="shared" ref="AU263:AU269" si="74">IF(N263="základní",J263,0)</f>
        <v>0</v>
      </c>
      <c r="AV263" s="141">
        <f t="shared" ref="AV263:AV269" si="75">IF(N263="snížená",J263,0)</f>
        <v>0</v>
      </c>
      <c r="AW263" s="141">
        <f t="shared" ref="AW263:AW269" si="76">IF(N263="zákl. přenesená",J263,0)</f>
        <v>0</v>
      </c>
      <c r="AX263" s="141">
        <f t="shared" ref="AX263:AX269" si="77">IF(N263="sníž. přenesená",J263,0)</f>
        <v>0</v>
      </c>
      <c r="AY263" s="141">
        <f t="shared" ref="AY263:AY269" si="78">IF(N263="nulová",J263,0)</f>
        <v>0</v>
      </c>
      <c r="AZ263" s="12" t="s">
        <v>84</v>
      </c>
      <c r="BA263" s="141">
        <f t="shared" ref="BA263:BA269" si="79">ROUND(I263*H263,2)</f>
        <v>0</v>
      </c>
      <c r="BB263" s="12" t="s">
        <v>139</v>
      </c>
      <c r="BC263" s="140" t="s">
        <v>590</v>
      </c>
    </row>
    <row r="264" spans="2:55" s="1" customFormat="1">
      <c r="B264" s="127"/>
      <c r="C264" s="149" t="s">
        <v>591</v>
      </c>
      <c r="D264" s="149" t="s">
        <v>134</v>
      </c>
      <c r="E264" s="190" t="s">
        <v>592</v>
      </c>
      <c r="F264" s="149" t="s">
        <v>249</v>
      </c>
      <c r="G264" s="149" t="s">
        <v>137</v>
      </c>
      <c r="H264" s="193">
        <v>1</v>
      </c>
      <c r="I264" s="191"/>
      <c r="J264" s="187">
        <f t="shared" si="70"/>
        <v>0</v>
      </c>
      <c r="K264" s="208"/>
      <c r="L264" s="148" t="s">
        <v>593</v>
      </c>
      <c r="M264" s="199" t="s">
        <v>1</v>
      </c>
      <c r="N264" s="137" t="s">
        <v>42</v>
      </c>
      <c r="P264" s="138">
        <f t="shared" si="71"/>
        <v>0</v>
      </c>
      <c r="Q264" s="138">
        <v>0</v>
      </c>
      <c r="R264" s="138">
        <f t="shared" si="72"/>
        <v>0</v>
      </c>
      <c r="S264" s="138">
        <v>0</v>
      </c>
      <c r="T264" s="139">
        <f t="shared" si="73"/>
        <v>0</v>
      </c>
      <c r="AH264" s="140" t="s">
        <v>139</v>
      </c>
      <c r="AJ264" s="140" t="s">
        <v>134</v>
      </c>
      <c r="AK264" s="140" t="s">
        <v>84</v>
      </c>
      <c r="AO264" s="12" t="s">
        <v>133</v>
      </c>
      <c r="AU264" s="141">
        <f t="shared" si="74"/>
        <v>0</v>
      </c>
      <c r="AV264" s="141">
        <f t="shared" si="75"/>
        <v>0</v>
      </c>
      <c r="AW264" s="141">
        <f t="shared" si="76"/>
        <v>0</v>
      </c>
      <c r="AX264" s="141">
        <f t="shared" si="77"/>
        <v>0</v>
      </c>
      <c r="AY264" s="141">
        <f t="shared" si="78"/>
        <v>0</v>
      </c>
      <c r="AZ264" s="12" t="s">
        <v>84</v>
      </c>
      <c r="BA264" s="141">
        <f t="shared" si="79"/>
        <v>0</v>
      </c>
      <c r="BB264" s="12" t="s">
        <v>139</v>
      </c>
      <c r="BC264" s="140" t="s">
        <v>594</v>
      </c>
    </row>
    <row r="265" spans="2:55" s="1" customFormat="1" ht="16.5" customHeight="1">
      <c r="B265" s="127"/>
      <c r="C265" s="149" t="s">
        <v>196</v>
      </c>
      <c r="D265" s="149" t="s">
        <v>134</v>
      </c>
      <c r="E265" s="190" t="s">
        <v>595</v>
      </c>
      <c r="F265" s="149" t="s">
        <v>471</v>
      </c>
      <c r="G265" s="149" t="s">
        <v>137</v>
      </c>
      <c r="H265" s="193">
        <v>1</v>
      </c>
      <c r="I265" s="191"/>
      <c r="J265" s="187">
        <f t="shared" si="70"/>
        <v>0</v>
      </c>
      <c r="K265" s="208"/>
      <c r="L265" s="148" t="s">
        <v>490</v>
      </c>
      <c r="M265" s="199" t="s">
        <v>1</v>
      </c>
      <c r="N265" s="137" t="s">
        <v>42</v>
      </c>
      <c r="P265" s="138">
        <f t="shared" si="71"/>
        <v>0</v>
      </c>
      <c r="Q265" s="138">
        <v>0</v>
      </c>
      <c r="R265" s="138">
        <f t="shared" si="72"/>
        <v>0</v>
      </c>
      <c r="S265" s="138">
        <v>0</v>
      </c>
      <c r="T265" s="139">
        <f t="shared" si="73"/>
        <v>0</v>
      </c>
      <c r="AH265" s="140" t="s">
        <v>139</v>
      </c>
      <c r="AJ265" s="140" t="s">
        <v>134</v>
      </c>
      <c r="AK265" s="140" t="s">
        <v>84</v>
      </c>
      <c r="AO265" s="12" t="s">
        <v>133</v>
      </c>
      <c r="AU265" s="141">
        <f t="shared" si="74"/>
        <v>0</v>
      </c>
      <c r="AV265" s="141">
        <f t="shared" si="75"/>
        <v>0</v>
      </c>
      <c r="AW265" s="141">
        <f t="shared" si="76"/>
        <v>0</v>
      </c>
      <c r="AX265" s="141">
        <f t="shared" si="77"/>
        <v>0</v>
      </c>
      <c r="AY265" s="141">
        <f t="shared" si="78"/>
        <v>0</v>
      </c>
      <c r="AZ265" s="12" t="s">
        <v>84</v>
      </c>
      <c r="BA265" s="141">
        <f t="shared" si="79"/>
        <v>0</v>
      </c>
      <c r="BB265" s="12" t="s">
        <v>139</v>
      </c>
      <c r="BC265" s="140" t="s">
        <v>596</v>
      </c>
    </row>
    <row r="266" spans="2:55" s="1" customFormat="1" ht="16.5" customHeight="1">
      <c r="B266" s="127"/>
      <c r="C266" s="149" t="s">
        <v>597</v>
      </c>
      <c r="D266" s="149" t="s">
        <v>134</v>
      </c>
      <c r="E266" s="190" t="s">
        <v>598</v>
      </c>
      <c r="F266" s="149" t="s">
        <v>473</v>
      </c>
      <c r="G266" s="149" t="s">
        <v>137</v>
      </c>
      <c r="H266" s="193">
        <v>1</v>
      </c>
      <c r="I266" s="191"/>
      <c r="J266" s="187">
        <f t="shared" si="70"/>
        <v>0</v>
      </c>
      <c r="K266" s="208"/>
      <c r="L266" s="148" t="s">
        <v>490</v>
      </c>
      <c r="M266" s="199" t="s">
        <v>1</v>
      </c>
      <c r="N266" s="137" t="s">
        <v>42</v>
      </c>
      <c r="P266" s="138">
        <f t="shared" si="71"/>
        <v>0</v>
      </c>
      <c r="Q266" s="138">
        <v>0</v>
      </c>
      <c r="R266" s="138">
        <f t="shared" si="72"/>
        <v>0</v>
      </c>
      <c r="S266" s="138">
        <v>0</v>
      </c>
      <c r="T266" s="139">
        <f t="shared" si="73"/>
        <v>0</v>
      </c>
      <c r="AH266" s="140" t="s">
        <v>139</v>
      </c>
      <c r="AJ266" s="140" t="s">
        <v>134</v>
      </c>
      <c r="AK266" s="140" t="s">
        <v>84</v>
      </c>
      <c r="AO266" s="12" t="s">
        <v>133</v>
      </c>
      <c r="AU266" s="141">
        <f t="shared" si="74"/>
        <v>0</v>
      </c>
      <c r="AV266" s="141">
        <f t="shared" si="75"/>
        <v>0</v>
      </c>
      <c r="AW266" s="141">
        <f t="shared" si="76"/>
        <v>0</v>
      </c>
      <c r="AX266" s="141">
        <f t="shared" si="77"/>
        <v>0</v>
      </c>
      <c r="AY266" s="141">
        <f t="shared" si="78"/>
        <v>0</v>
      </c>
      <c r="AZ266" s="12" t="s">
        <v>84</v>
      </c>
      <c r="BA266" s="141">
        <f t="shared" si="79"/>
        <v>0</v>
      </c>
      <c r="BB266" s="12" t="s">
        <v>139</v>
      </c>
      <c r="BC266" s="140" t="s">
        <v>599</v>
      </c>
    </row>
    <row r="267" spans="2:55" s="1" customFormat="1" ht="16.5" customHeight="1">
      <c r="B267" s="127"/>
      <c r="C267" s="149" t="s">
        <v>200</v>
      </c>
      <c r="D267" s="149" t="s">
        <v>134</v>
      </c>
      <c r="E267" s="190" t="s">
        <v>600</v>
      </c>
      <c r="F267" s="149" t="s">
        <v>476</v>
      </c>
      <c r="G267" s="149" t="s">
        <v>137</v>
      </c>
      <c r="H267" s="193">
        <v>1</v>
      </c>
      <c r="I267" s="191"/>
      <c r="J267" s="187">
        <f t="shared" si="70"/>
        <v>0</v>
      </c>
      <c r="K267" s="208"/>
      <c r="L267" s="148" t="s">
        <v>490</v>
      </c>
      <c r="M267" s="199" t="s">
        <v>1</v>
      </c>
      <c r="N267" s="137" t="s">
        <v>42</v>
      </c>
      <c r="P267" s="138">
        <f t="shared" si="71"/>
        <v>0</v>
      </c>
      <c r="Q267" s="138">
        <v>0</v>
      </c>
      <c r="R267" s="138">
        <f t="shared" si="72"/>
        <v>0</v>
      </c>
      <c r="S267" s="138">
        <v>0</v>
      </c>
      <c r="T267" s="139">
        <f t="shared" si="73"/>
        <v>0</v>
      </c>
      <c r="AH267" s="140" t="s">
        <v>139</v>
      </c>
      <c r="AJ267" s="140" t="s">
        <v>134</v>
      </c>
      <c r="AK267" s="140" t="s">
        <v>84</v>
      </c>
      <c r="AO267" s="12" t="s">
        <v>133</v>
      </c>
      <c r="AU267" s="141">
        <f t="shared" si="74"/>
        <v>0</v>
      </c>
      <c r="AV267" s="141">
        <f t="shared" si="75"/>
        <v>0</v>
      </c>
      <c r="AW267" s="141">
        <f t="shared" si="76"/>
        <v>0</v>
      </c>
      <c r="AX267" s="141">
        <f t="shared" si="77"/>
        <v>0</v>
      </c>
      <c r="AY267" s="141">
        <f t="shared" si="78"/>
        <v>0</v>
      </c>
      <c r="AZ267" s="12" t="s">
        <v>84</v>
      </c>
      <c r="BA267" s="141">
        <f t="shared" si="79"/>
        <v>0</v>
      </c>
      <c r="BB267" s="12" t="s">
        <v>139</v>
      </c>
      <c r="BC267" s="140" t="s">
        <v>601</v>
      </c>
    </row>
    <row r="268" spans="2:55" s="1" customFormat="1" ht="16.5" customHeight="1">
      <c r="B268" s="127"/>
      <c r="C268" s="194" t="s">
        <v>602</v>
      </c>
      <c r="D268" s="194" t="s">
        <v>134</v>
      </c>
      <c r="E268" s="195" t="s">
        <v>603</v>
      </c>
      <c r="F268" s="196" t="s">
        <v>479</v>
      </c>
      <c r="G268" s="195" t="s">
        <v>137</v>
      </c>
      <c r="H268" s="195">
        <v>1</v>
      </c>
      <c r="I268" s="191"/>
      <c r="J268" s="197">
        <f t="shared" si="70"/>
        <v>0</v>
      </c>
      <c r="K268" s="208"/>
      <c r="L268" s="148" t="s">
        <v>226</v>
      </c>
      <c r="M268" s="199" t="s">
        <v>1</v>
      </c>
      <c r="N268" s="137" t="s">
        <v>42</v>
      </c>
      <c r="P268" s="138">
        <f t="shared" si="71"/>
        <v>0</v>
      </c>
      <c r="Q268" s="138">
        <v>0</v>
      </c>
      <c r="R268" s="138">
        <f t="shared" si="72"/>
        <v>0</v>
      </c>
      <c r="S268" s="138">
        <v>0</v>
      </c>
      <c r="T268" s="139">
        <f t="shared" si="73"/>
        <v>0</v>
      </c>
      <c r="AH268" s="140" t="s">
        <v>139</v>
      </c>
      <c r="AJ268" s="140" t="s">
        <v>134</v>
      </c>
      <c r="AK268" s="140" t="s">
        <v>84</v>
      </c>
      <c r="AO268" s="12" t="s">
        <v>133</v>
      </c>
      <c r="AU268" s="141">
        <f t="shared" si="74"/>
        <v>0</v>
      </c>
      <c r="AV268" s="141">
        <f t="shared" si="75"/>
        <v>0</v>
      </c>
      <c r="AW268" s="141">
        <f t="shared" si="76"/>
        <v>0</v>
      </c>
      <c r="AX268" s="141">
        <f t="shared" si="77"/>
        <v>0</v>
      </c>
      <c r="AY268" s="141">
        <f t="shared" si="78"/>
        <v>0</v>
      </c>
      <c r="AZ268" s="12" t="s">
        <v>84</v>
      </c>
      <c r="BA268" s="141">
        <f t="shared" si="79"/>
        <v>0</v>
      </c>
      <c r="BB268" s="12" t="s">
        <v>139</v>
      </c>
      <c r="BC268" s="140" t="s">
        <v>604</v>
      </c>
    </row>
    <row r="269" spans="2:55" s="1" customFormat="1" ht="16.5" customHeight="1">
      <c r="B269" s="127"/>
      <c r="C269" s="194" t="s">
        <v>493</v>
      </c>
      <c r="D269" s="194" t="s">
        <v>134</v>
      </c>
      <c r="E269" s="195" t="s">
        <v>605</v>
      </c>
      <c r="F269" s="196" t="s">
        <v>483</v>
      </c>
      <c r="G269" s="195" t="s">
        <v>137</v>
      </c>
      <c r="H269" s="195">
        <v>1</v>
      </c>
      <c r="I269" s="191"/>
      <c r="J269" s="197">
        <f t="shared" si="70"/>
        <v>0</v>
      </c>
      <c r="K269" s="208"/>
      <c r="L269" s="148" t="s">
        <v>226</v>
      </c>
      <c r="M269" s="200" t="s">
        <v>1</v>
      </c>
      <c r="N269" s="143" t="s">
        <v>42</v>
      </c>
      <c r="O269" s="144"/>
      <c r="P269" s="145">
        <f t="shared" si="71"/>
        <v>0</v>
      </c>
      <c r="Q269" s="145">
        <v>0</v>
      </c>
      <c r="R269" s="145">
        <f t="shared" si="72"/>
        <v>0</v>
      </c>
      <c r="S269" s="145">
        <v>0</v>
      </c>
      <c r="T269" s="146">
        <f t="shared" si="73"/>
        <v>0</v>
      </c>
      <c r="AH269" s="140" t="s">
        <v>139</v>
      </c>
      <c r="AJ269" s="140" t="s">
        <v>134</v>
      </c>
      <c r="AK269" s="140" t="s">
        <v>84</v>
      </c>
      <c r="AO269" s="12" t="s">
        <v>133</v>
      </c>
      <c r="AU269" s="141">
        <f t="shared" si="74"/>
        <v>0</v>
      </c>
      <c r="AV269" s="141">
        <f t="shared" si="75"/>
        <v>0</v>
      </c>
      <c r="AW269" s="141">
        <f t="shared" si="76"/>
        <v>0</v>
      </c>
      <c r="AX269" s="141">
        <f t="shared" si="77"/>
        <v>0</v>
      </c>
      <c r="AY269" s="141">
        <f t="shared" si="78"/>
        <v>0</v>
      </c>
      <c r="AZ269" s="12" t="s">
        <v>84</v>
      </c>
      <c r="BA269" s="141">
        <f t="shared" si="79"/>
        <v>0</v>
      </c>
      <c r="BB269" s="12" t="s">
        <v>139</v>
      </c>
      <c r="BC269" s="140" t="s">
        <v>606</v>
      </c>
    </row>
    <row r="270" spans="2:55" s="1" customFormat="1" ht="6.95" customHeight="1">
      <c r="B270" s="39"/>
      <c r="C270" s="40"/>
      <c r="D270" s="40"/>
      <c r="E270" s="169"/>
      <c r="F270" s="40"/>
      <c r="G270" s="158"/>
      <c r="H270" s="158"/>
      <c r="I270" s="40"/>
      <c r="J270" s="158"/>
      <c r="K270" s="40"/>
      <c r="L270" s="27"/>
    </row>
    <row r="286" spans="6:11">
      <c r="F286" s="128"/>
      <c r="G286" s="128"/>
      <c r="H286" s="173"/>
      <c r="I286" s="130"/>
      <c r="J286" s="131"/>
      <c r="K286" s="132"/>
    </row>
    <row r="287" spans="6:11">
      <c r="F287" s="128"/>
      <c r="G287" s="128"/>
      <c r="H287" s="173"/>
      <c r="I287" s="130"/>
      <c r="J287" s="131"/>
      <c r="K287" s="132"/>
    </row>
  </sheetData>
  <autoFilter ref="C131:K269" xr:uid="{00000000-0009-0000-0000-000001000000}"/>
  <mergeCells count="15">
    <mergeCell ref="E118:H118"/>
    <mergeCell ref="E122:H122"/>
    <mergeCell ref="E120:H120"/>
    <mergeCell ref="E124:H124"/>
    <mergeCell ref="L2:U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L211"/>
  <sheetViews>
    <sheetView showGridLines="0" workbookViewId="0">
      <selection activeCell="I211" sqref="I21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17.1640625" bestFit="1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29" customWidth="1"/>
    <col min="13" max="13" width="10.83203125" hidden="1" customWidth="1"/>
    <col min="14" max="14" width="9.33203125" hidden="1"/>
    <col min="15" max="20" width="14.16406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/>
  </cols>
  <sheetData>
    <row r="2" spans="2:45" ht="36.950000000000003" customHeight="1">
      <c r="L2" s="258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AS2" s="12" t="s">
        <v>98</v>
      </c>
    </row>
    <row r="3" spans="2:45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S3" s="12" t="s">
        <v>86</v>
      </c>
    </row>
    <row r="4" spans="2:45" ht="24.95" customHeight="1">
      <c r="B4" s="15"/>
      <c r="D4" s="16" t="s">
        <v>99</v>
      </c>
      <c r="L4" s="15"/>
      <c r="M4" s="88" t="s">
        <v>10</v>
      </c>
      <c r="AS4" s="12" t="s">
        <v>3</v>
      </c>
    </row>
    <row r="5" spans="2:45" ht="6.95" customHeight="1">
      <c r="B5" s="15"/>
      <c r="L5" s="15"/>
    </row>
    <row r="6" spans="2:45" ht="12" customHeight="1">
      <c r="B6" s="15"/>
      <c r="D6" s="22" t="s">
        <v>16</v>
      </c>
      <c r="L6" s="15"/>
    </row>
    <row r="7" spans="2:45" ht="16.5" customHeight="1">
      <c r="B7" s="15"/>
      <c r="E7" s="301" t="str">
        <f>'Rekapitulace stavby'!K6</f>
        <v>KAMPUS ALBERTOV - BIOCENTRUM</v>
      </c>
      <c r="F7" s="302"/>
      <c r="G7" s="302"/>
      <c r="H7" s="302"/>
      <c r="L7" s="15"/>
    </row>
    <row r="8" spans="2:45" ht="12.75">
      <c r="B8" s="15"/>
      <c r="D8" s="22" t="s">
        <v>100</v>
      </c>
      <c r="L8" s="15"/>
    </row>
    <row r="9" spans="2:45" ht="16.5" customHeight="1">
      <c r="B9" s="15"/>
      <c r="E9" s="301" t="s">
        <v>101</v>
      </c>
      <c r="F9" s="305"/>
      <c r="G9" s="305"/>
      <c r="H9" s="305"/>
      <c r="L9" s="15"/>
    </row>
    <row r="10" spans="2:45" ht="12" customHeight="1">
      <c r="B10" s="15"/>
      <c r="D10" s="22" t="s">
        <v>102</v>
      </c>
      <c r="L10" s="15"/>
    </row>
    <row r="11" spans="2:45" s="1" customFormat="1" ht="16.5" customHeight="1">
      <c r="B11" s="27"/>
      <c r="E11" s="293" t="s">
        <v>103</v>
      </c>
      <c r="F11" s="303"/>
      <c r="G11" s="303"/>
      <c r="H11" s="303"/>
      <c r="L11" s="27"/>
    </row>
    <row r="12" spans="2:45" s="1" customFormat="1" ht="12" customHeight="1">
      <c r="B12" s="27"/>
      <c r="D12" s="22" t="s">
        <v>104</v>
      </c>
      <c r="L12" s="27"/>
    </row>
    <row r="13" spans="2:45" s="1" customFormat="1" ht="16.5" customHeight="1">
      <c r="B13" s="27"/>
      <c r="E13" s="279" t="s">
        <v>607</v>
      </c>
      <c r="F13" s="303"/>
      <c r="G13" s="303"/>
      <c r="H13" s="303"/>
      <c r="L13" s="27"/>
    </row>
    <row r="14" spans="2:45" s="1" customFormat="1">
      <c r="B14" s="27"/>
      <c r="L14" s="27"/>
    </row>
    <row r="15" spans="2:45" s="1" customFormat="1" ht="12" customHeight="1">
      <c r="B15" s="27"/>
      <c r="D15" s="22" t="s">
        <v>18</v>
      </c>
      <c r="F15" s="20" t="s">
        <v>1</v>
      </c>
      <c r="I15" s="22" t="s">
        <v>19</v>
      </c>
      <c r="J15" s="20" t="s">
        <v>1</v>
      </c>
      <c r="L15" s="27"/>
    </row>
    <row r="16" spans="2:45" s="1" customFormat="1" ht="12" customHeight="1">
      <c r="B16" s="27"/>
      <c r="D16" s="22" t="s">
        <v>20</v>
      </c>
      <c r="F16" s="20" t="s">
        <v>34</v>
      </c>
      <c r="I16" s="22" t="s">
        <v>22</v>
      </c>
      <c r="J16" s="47" t="str">
        <f>'Rekapitulace stavby'!AN8</f>
        <v>5. 12. 2022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24</v>
      </c>
      <c r="I18" s="22" t="s">
        <v>25</v>
      </c>
      <c r="J18" s="20" t="str">
        <f>IF('Rekapitulace stavby'!AN10="","",'Rekapitulace stavby'!AN10)</f>
        <v/>
      </c>
      <c r="L18" s="27"/>
    </row>
    <row r="19" spans="2:12" s="1" customFormat="1" ht="18" customHeight="1">
      <c r="B19" s="27"/>
      <c r="E19" s="20" t="str">
        <f>IF('Rekapitulace stavby'!E11="","",'Rekapitulace stavby'!E11)</f>
        <v>UNIVERZITA KARLOVA, Ovocný trh 560/5, Praha 1</v>
      </c>
      <c r="I19" s="22" t="s">
        <v>27</v>
      </c>
      <c r="J19" s="20" t="str">
        <f>IF('Rekapitulace stavby'!AN11="","",'Rekapitulace stavby'!AN11)</f>
        <v/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28</v>
      </c>
      <c r="I21" s="22" t="s">
        <v>25</v>
      </c>
      <c r="J21" s="23" t="str">
        <f>'Rekapitulace stavby'!AN13</f>
        <v>Vyplň údaj</v>
      </c>
      <c r="L21" s="27"/>
    </row>
    <row r="22" spans="2:12" s="1" customFormat="1" ht="18" customHeight="1">
      <c r="B22" s="27"/>
      <c r="E22" s="304" t="str">
        <f>'Rekapitulace stavby'!E14</f>
        <v>Vyplň údaj</v>
      </c>
      <c r="F22" s="269"/>
      <c r="G22" s="269"/>
      <c r="H22" s="269"/>
      <c r="I22" s="22" t="s">
        <v>27</v>
      </c>
      <c r="J22" s="23" t="str">
        <f>'Rekapitulace stavby'!AN14</f>
        <v>Vyplň údaj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30</v>
      </c>
      <c r="I24" s="22" t="s">
        <v>25</v>
      </c>
      <c r="J24" s="20" t="str">
        <f>IF('Rekapitulace stavby'!AN16="","",'Rekapitulace stavby'!AN16)</f>
        <v/>
      </c>
      <c r="L24" s="27"/>
    </row>
    <row r="25" spans="2:12" s="1" customFormat="1" ht="18" customHeight="1">
      <c r="B25" s="27"/>
      <c r="E25" s="20" t="str">
        <f>IF('Rekapitulace stavby'!E17="","",'Rekapitulace stavby'!E17)</f>
        <v>ZNAMENÍ ČTYŘ - ARCHITEKTI s.r.o.</v>
      </c>
      <c r="I25" s="22" t="s">
        <v>27</v>
      </c>
      <c r="J25" s="20" t="str">
        <f>IF('Rekapitulace stavby'!AN17="","",'Rekapitulace stavby'!AN17)</f>
        <v/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33</v>
      </c>
      <c r="I27" s="22" t="s">
        <v>25</v>
      </c>
      <c r="J27" s="20" t="str">
        <f>IF('Rekapitulace stavby'!AN19="","",'Rekapitulace stavby'!AN19)</f>
        <v/>
      </c>
      <c r="L27" s="27"/>
    </row>
    <row r="28" spans="2:12" s="1" customFormat="1" ht="18" customHeight="1">
      <c r="B28" s="27"/>
      <c r="E28" s="20" t="str">
        <f>IF('Rekapitulace stavby'!E20="","",'Rekapitulace stavby'!E20)</f>
        <v xml:space="preserve"> </v>
      </c>
      <c r="I28" s="22" t="s">
        <v>27</v>
      </c>
      <c r="J28" s="20" t="str">
        <f>IF('Rekapitulace stavby'!AN20="","",'Rekapitulace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35</v>
      </c>
      <c r="L30" s="27"/>
    </row>
    <row r="31" spans="2:12" s="7" customFormat="1" ht="16.5" customHeight="1">
      <c r="B31" s="90"/>
      <c r="E31" s="273" t="s">
        <v>1</v>
      </c>
      <c r="F31" s="273"/>
      <c r="G31" s="273"/>
      <c r="H31" s="273"/>
      <c r="L31" s="90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25.35" customHeight="1">
      <c r="B34" s="27"/>
      <c r="D34" s="91" t="s">
        <v>37</v>
      </c>
      <c r="J34" s="60">
        <f>ROUND(J126, 2)</f>
        <v>0</v>
      </c>
      <c r="L34" s="27"/>
    </row>
    <row r="35" spans="2:12" s="1" customFormat="1" ht="6.95" customHeight="1">
      <c r="B35" s="27"/>
      <c r="D35" s="48"/>
      <c r="E35" s="48"/>
      <c r="F35" s="48"/>
      <c r="G35" s="48"/>
      <c r="H35" s="48"/>
      <c r="I35" s="48"/>
      <c r="J35" s="48"/>
      <c r="K35" s="48"/>
      <c r="L35" s="27"/>
    </row>
    <row r="36" spans="2:12" s="1" customFormat="1" ht="14.45" customHeight="1">
      <c r="B36" s="27"/>
      <c r="F36" s="30" t="s">
        <v>39</v>
      </c>
      <c r="I36" s="30" t="s">
        <v>38</v>
      </c>
      <c r="J36" s="30" t="s">
        <v>40</v>
      </c>
      <c r="L36" s="27"/>
    </row>
    <row r="37" spans="2:12" s="1" customFormat="1" ht="14.45" customHeight="1">
      <c r="B37" s="27"/>
      <c r="D37" s="89" t="s">
        <v>41</v>
      </c>
      <c r="E37" s="22" t="s">
        <v>42</v>
      </c>
      <c r="F37" s="80">
        <f>ROUND((SUM(BD126:BD211)),  2)</f>
        <v>0</v>
      </c>
      <c r="I37" s="92">
        <v>0.21</v>
      </c>
      <c r="J37" s="80">
        <f>ROUND(((SUM(BD126:BD211))*I37),  2)</f>
        <v>0</v>
      </c>
      <c r="L37" s="27"/>
    </row>
    <row r="38" spans="2:12" s="1" customFormat="1" ht="14.45" customHeight="1">
      <c r="B38" s="27"/>
      <c r="E38" s="22" t="s">
        <v>43</v>
      </c>
      <c r="F38" s="80">
        <f>ROUND((SUM(BE126:BE211)),  2)</f>
        <v>0</v>
      </c>
      <c r="I38" s="92">
        <v>0.15</v>
      </c>
      <c r="J38" s="80">
        <f>ROUND(((SUM(BE126:BE211))*I38),  2)</f>
        <v>0</v>
      </c>
      <c r="L38" s="27"/>
    </row>
    <row r="39" spans="2:12" s="1" customFormat="1" ht="14.45" hidden="1" customHeight="1">
      <c r="B39" s="27"/>
      <c r="E39" s="22" t="s">
        <v>44</v>
      </c>
      <c r="F39" s="80">
        <f>ROUND((SUM(BF126:BF211)),  2)</f>
        <v>0</v>
      </c>
      <c r="I39" s="92">
        <v>0.21</v>
      </c>
      <c r="J39" s="80">
        <f>0</f>
        <v>0</v>
      </c>
      <c r="L39" s="27"/>
    </row>
    <row r="40" spans="2:12" s="1" customFormat="1" ht="14.45" hidden="1" customHeight="1">
      <c r="B40" s="27"/>
      <c r="E40" s="22" t="s">
        <v>45</v>
      </c>
      <c r="F40" s="80">
        <f>ROUND((SUM(BG126:BG211)),  2)</f>
        <v>0</v>
      </c>
      <c r="I40" s="92">
        <v>0.15</v>
      </c>
      <c r="J40" s="80">
        <f>0</f>
        <v>0</v>
      </c>
      <c r="L40" s="27"/>
    </row>
    <row r="41" spans="2:12" s="1" customFormat="1" ht="14.45" hidden="1" customHeight="1">
      <c r="B41" s="27"/>
      <c r="E41" s="22" t="s">
        <v>46</v>
      </c>
      <c r="F41" s="80">
        <f>ROUND((SUM(BH126:BH211)),  2)</f>
        <v>0</v>
      </c>
      <c r="I41" s="92">
        <v>0</v>
      </c>
      <c r="J41" s="80">
        <f>0</f>
        <v>0</v>
      </c>
      <c r="L41" s="27"/>
    </row>
    <row r="42" spans="2:12" s="1" customFormat="1" ht="6.95" customHeight="1">
      <c r="B42" s="27"/>
      <c r="L42" s="27"/>
    </row>
    <row r="43" spans="2:12" s="1" customFormat="1" ht="25.35" customHeight="1">
      <c r="B43" s="27"/>
      <c r="C43" s="93"/>
      <c r="D43" s="94" t="s">
        <v>47</v>
      </c>
      <c r="E43" s="51"/>
      <c r="F43" s="51"/>
      <c r="G43" s="95" t="s">
        <v>48</v>
      </c>
      <c r="H43" s="96" t="s">
        <v>49</v>
      </c>
      <c r="I43" s="51"/>
      <c r="J43" s="97">
        <f>SUM(J34:J41)</f>
        <v>0</v>
      </c>
      <c r="K43" s="98"/>
      <c r="L43" s="27"/>
    </row>
    <row r="44" spans="2:12" s="1" customFormat="1" ht="14.45" customHeight="1">
      <c r="B44" s="27"/>
      <c r="L44" s="27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50</v>
      </c>
      <c r="E50" s="37"/>
      <c r="F50" s="37"/>
      <c r="G50" s="36" t="s">
        <v>51</v>
      </c>
      <c r="H50" s="37"/>
      <c r="I50" s="37"/>
      <c r="J50" s="37"/>
      <c r="K50" s="37"/>
      <c r="L50" s="27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7"/>
      <c r="D61" s="38" t="s">
        <v>52</v>
      </c>
      <c r="E61" s="29"/>
      <c r="F61" s="99" t="s">
        <v>53</v>
      </c>
      <c r="G61" s="38" t="s">
        <v>52</v>
      </c>
      <c r="H61" s="29"/>
      <c r="I61" s="29"/>
      <c r="J61" s="100" t="s">
        <v>53</v>
      </c>
      <c r="K61" s="29"/>
      <c r="L61" s="27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7"/>
      <c r="D65" s="36" t="s">
        <v>54</v>
      </c>
      <c r="E65" s="37"/>
      <c r="F65" s="37"/>
      <c r="G65" s="36" t="s">
        <v>55</v>
      </c>
      <c r="H65" s="37"/>
      <c r="I65" s="37"/>
      <c r="J65" s="37"/>
      <c r="K65" s="37"/>
      <c r="L65" s="27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7"/>
      <c r="D76" s="38" t="s">
        <v>52</v>
      </c>
      <c r="E76" s="29"/>
      <c r="F76" s="99" t="s">
        <v>53</v>
      </c>
      <c r="G76" s="38" t="s">
        <v>52</v>
      </c>
      <c r="H76" s="29"/>
      <c r="I76" s="29"/>
      <c r="J76" s="100" t="s">
        <v>53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6" t="s">
        <v>106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16</v>
      </c>
      <c r="L84" s="27"/>
    </row>
    <row r="85" spans="2:12" s="1" customFormat="1" ht="16.5" customHeight="1">
      <c r="B85" s="27"/>
      <c r="E85" s="301" t="str">
        <f>E7</f>
        <v>KAMPUS ALBERTOV - BIOCENTRUM</v>
      </c>
      <c r="F85" s="302"/>
      <c r="G85" s="302"/>
      <c r="H85" s="302"/>
      <c r="L85" s="27"/>
    </row>
    <row r="86" spans="2:12" ht="12" customHeight="1">
      <c r="B86" s="15"/>
      <c r="C86" s="22" t="s">
        <v>100</v>
      </c>
      <c r="L86" s="15"/>
    </row>
    <row r="87" spans="2:12" ht="16.5" customHeight="1">
      <c r="B87" s="15"/>
      <c r="E87" s="301" t="s">
        <v>101</v>
      </c>
      <c r="F87" s="305"/>
      <c r="G87" s="305"/>
      <c r="H87" s="305"/>
      <c r="L87" s="15"/>
    </row>
    <row r="88" spans="2:12" ht="12" customHeight="1">
      <c r="B88" s="15"/>
      <c r="C88" s="22" t="s">
        <v>102</v>
      </c>
      <c r="L88" s="15"/>
    </row>
    <row r="89" spans="2:12" s="1" customFormat="1" ht="16.5" customHeight="1">
      <c r="B89" s="27"/>
      <c r="E89" s="293" t="s">
        <v>103</v>
      </c>
      <c r="F89" s="303"/>
      <c r="G89" s="303"/>
      <c r="H89" s="303"/>
      <c r="L89" s="27"/>
    </row>
    <row r="90" spans="2:12" s="1" customFormat="1" ht="12" customHeight="1">
      <c r="B90" s="27"/>
      <c r="C90" s="22" t="s">
        <v>104</v>
      </c>
      <c r="L90" s="27"/>
    </row>
    <row r="91" spans="2:12" s="1" customFormat="1" ht="16.5" customHeight="1">
      <c r="B91" s="27"/>
      <c r="E91" s="279" t="str">
        <f>E13</f>
        <v>D.1.4o3 - Rozvody změkčené vody</v>
      </c>
      <c r="F91" s="303"/>
      <c r="G91" s="303"/>
      <c r="H91" s="303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20</v>
      </c>
      <c r="F93" s="20" t="str">
        <f>F16</f>
        <v xml:space="preserve"> </v>
      </c>
      <c r="I93" s="22" t="s">
        <v>22</v>
      </c>
      <c r="J93" s="47" t="str">
        <f>IF(J16="","",J16)</f>
        <v>5. 12. 2022</v>
      </c>
      <c r="L93" s="27"/>
    </row>
    <row r="94" spans="2:12" s="1" customFormat="1" ht="6.95" customHeight="1">
      <c r="B94" s="27"/>
      <c r="L94" s="27"/>
    </row>
    <row r="95" spans="2:12" s="1" customFormat="1" ht="25.7" customHeight="1">
      <c r="B95" s="27"/>
      <c r="C95" s="22" t="s">
        <v>24</v>
      </c>
      <c r="F95" s="20" t="str">
        <f>E19</f>
        <v>UNIVERZITA KARLOVA, Ovocný trh 560/5, Praha 1</v>
      </c>
      <c r="I95" s="22" t="s">
        <v>30</v>
      </c>
      <c r="J95" s="25" t="str">
        <f>E25</f>
        <v>ZNAMENÍ ČTYŘ - ARCHITEKTI s.r.o.</v>
      </c>
      <c r="L95" s="27"/>
    </row>
    <row r="96" spans="2:12" s="1" customFormat="1" ht="15.2" customHeight="1">
      <c r="B96" s="27"/>
      <c r="C96" s="22" t="s">
        <v>28</v>
      </c>
      <c r="F96" s="20" t="str">
        <f>IF(E22="","",E22)</f>
        <v>Vyplň údaj</v>
      </c>
      <c r="I96" s="22" t="s">
        <v>33</v>
      </c>
      <c r="J96" s="25" t="str">
        <f>E28</f>
        <v xml:space="preserve"> </v>
      </c>
      <c r="L96" s="27"/>
    </row>
    <row r="97" spans="2:46" s="1" customFormat="1" ht="10.35" customHeight="1">
      <c r="B97" s="27"/>
      <c r="L97" s="27"/>
    </row>
    <row r="98" spans="2:46" s="1" customFormat="1" ht="29.25" customHeight="1">
      <c r="B98" s="27"/>
      <c r="C98" s="101" t="s">
        <v>107</v>
      </c>
      <c r="D98" s="93"/>
      <c r="E98" s="93"/>
      <c r="F98" s="93"/>
      <c r="G98" s="93"/>
      <c r="H98" s="93"/>
      <c r="I98" s="93"/>
      <c r="J98" s="102" t="s">
        <v>108</v>
      </c>
      <c r="K98" s="93"/>
      <c r="L98" s="27"/>
    </row>
    <row r="99" spans="2:46" s="1" customFormat="1" ht="10.35" customHeight="1">
      <c r="B99" s="27"/>
      <c r="L99" s="27"/>
    </row>
    <row r="100" spans="2:46" s="1" customFormat="1" ht="22.9" customHeight="1">
      <c r="B100" s="27"/>
      <c r="C100" s="103" t="s">
        <v>109</v>
      </c>
      <c r="J100" s="60">
        <f>J126</f>
        <v>0</v>
      </c>
      <c r="L100" s="27"/>
      <c r="AT100" s="12" t="s">
        <v>110</v>
      </c>
    </row>
    <row r="101" spans="2:46" s="8" customFormat="1" ht="24.95" customHeight="1">
      <c r="B101" s="104"/>
      <c r="D101" s="105" t="s">
        <v>608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6" s="8" customFormat="1" ht="24.95" customHeight="1">
      <c r="B102" s="104"/>
      <c r="D102" s="105" t="s">
        <v>609</v>
      </c>
      <c r="E102" s="106"/>
      <c r="F102" s="106"/>
      <c r="G102" s="106"/>
      <c r="H102" s="106"/>
      <c r="I102" s="106"/>
      <c r="J102" s="107">
        <f>J139</f>
        <v>0</v>
      </c>
      <c r="L102" s="104"/>
    </row>
    <row r="103" spans="2:46" s="1" customFormat="1" ht="21.75" customHeight="1">
      <c r="B103" s="27"/>
      <c r="L103" s="27"/>
    </row>
    <row r="104" spans="2:46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7"/>
    </row>
    <row r="108" spans="2:46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7"/>
    </row>
    <row r="109" spans="2:46" s="1" customFormat="1" ht="24.95" customHeight="1">
      <c r="B109" s="27"/>
      <c r="C109" s="16" t="s">
        <v>119</v>
      </c>
      <c r="L109" s="27"/>
    </row>
    <row r="110" spans="2:46" s="1" customFormat="1" ht="6.95" customHeight="1">
      <c r="B110" s="27"/>
      <c r="L110" s="27"/>
    </row>
    <row r="111" spans="2:46" s="1" customFormat="1" ht="12" customHeight="1">
      <c r="B111" s="27"/>
      <c r="C111" s="22" t="s">
        <v>16</v>
      </c>
      <c r="L111" s="27"/>
    </row>
    <row r="112" spans="2:46" s="1" customFormat="1" ht="16.5" customHeight="1">
      <c r="B112" s="27"/>
      <c r="E112" s="301" t="str">
        <f>E7</f>
        <v>KAMPUS ALBERTOV - BIOCENTRUM</v>
      </c>
      <c r="F112" s="302"/>
      <c r="G112" s="302"/>
      <c r="H112" s="302"/>
      <c r="L112" s="27"/>
    </row>
    <row r="113" spans="2:64" ht="12" customHeight="1">
      <c r="B113" s="15"/>
      <c r="C113" s="22" t="s">
        <v>100</v>
      </c>
      <c r="L113" s="15"/>
    </row>
    <row r="114" spans="2:64" ht="16.5" customHeight="1">
      <c r="B114" s="15"/>
      <c r="E114" s="301" t="s">
        <v>101</v>
      </c>
      <c r="F114" s="305"/>
      <c r="G114" s="305"/>
      <c r="H114" s="305"/>
      <c r="L114" s="15"/>
    </row>
    <row r="115" spans="2:64" ht="12" customHeight="1">
      <c r="B115" s="15"/>
      <c r="C115" s="22" t="s">
        <v>102</v>
      </c>
      <c r="L115" s="15"/>
    </row>
    <row r="116" spans="2:64" s="1" customFormat="1" ht="16.5" customHeight="1">
      <c r="B116" s="27"/>
      <c r="E116" s="293" t="s">
        <v>103</v>
      </c>
      <c r="F116" s="303"/>
      <c r="G116" s="303"/>
      <c r="H116" s="303"/>
      <c r="L116" s="27"/>
    </row>
    <row r="117" spans="2:64" s="1" customFormat="1" ht="12" customHeight="1">
      <c r="B117" s="27"/>
      <c r="C117" s="22" t="s">
        <v>104</v>
      </c>
      <c r="L117" s="27"/>
    </row>
    <row r="118" spans="2:64" s="1" customFormat="1" ht="16.5" customHeight="1">
      <c r="B118" s="27"/>
      <c r="E118" s="279" t="str">
        <f>E13</f>
        <v>D.1.4o3 - Rozvody změkčené vody</v>
      </c>
      <c r="F118" s="303"/>
      <c r="G118" s="303"/>
      <c r="H118" s="303"/>
      <c r="L118" s="27"/>
    </row>
    <row r="119" spans="2:64" s="1" customFormat="1" ht="6.95" customHeight="1">
      <c r="B119" s="27"/>
      <c r="L119" s="27"/>
    </row>
    <row r="120" spans="2:64" s="1" customFormat="1" ht="12" customHeight="1">
      <c r="B120" s="27"/>
      <c r="C120" s="22" t="s">
        <v>20</v>
      </c>
      <c r="F120" s="20" t="str">
        <f>F16</f>
        <v xml:space="preserve"> </v>
      </c>
      <c r="I120" s="22" t="s">
        <v>22</v>
      </c>
      <c r="J120" s="47" t="str">
        <f>IF(J16="","",J16)</f>
        <v>5. 12. 2022</v>
      </c>
      <c r="L120" s="27"/>
    </row>
    <row r="121" spans="2:64" s="1" customFormat="1" ht="6.95" customHeight="1">
      <c r="B121" s="27"/>
      <c r="L121" s="27"/>
    </row>
    <row r="122" spans="2:64" s="1" customFormat="1" ht="25.7" customHeight="1">
      <c r="B122" s="27"/>
      <c r="C122" s="22" t="s">
        <v>24</v>
      </c>
      <c r="F122" s="20" t="str">
        <f>E19</f>
        <v>UNIVERZITA KARLOVA, Ovocný trh 560/5, Praha 1</v>
      </c>
      <c r="I122" s="22" t="s">
        <v>30</v>
      </c>
      <c r="J122" s="25" t="str">
        <f>E25</f>
        <v>ZNAMENÍ ČTYŘ - ARCHITEKTI s.r.o.</v>
      </c>
      <c r="L122" s="27"/>
    </row>
    <row r="123" spans="2:64" s="1" customFormat="1" ht="15.2" customHeight="1">
      <c r="B123" s="27"/>
      <c r="C123" s="22" t="s">
        <v>28</v>
      </c>
      <c r="F123" s="20" t="str">
        <f>IF(E22="","",E22)</f>
        <v>Vyplň údaj</v>
      </c>
      <c r="I123" s="22" t="s">
        <v>33</v>
      </c>
      <c r="J123" s="25" t="str">
        <f>E28</f>
        <v xml:space="preserve"> </v>
      </c>
      <c r="L123" s="27"/>
    </row>
    <row r="124" spans="2:64" s="1" customFormat="1" ht="10.35" customHeight="1">
      <c r="B124" s="27"/>
      <c r="L124" s="27"/>
    </row>
    <row r="125" spans="2:64" s="9" customFormat="1" ht="29.25" customHeight="1">
      <c r="B125" s="108"/>
      <c r="C125" s="109" t="s">
        <v>120</v>
      </c>
      <c r="D125" s="110" t="s">
        <v>62</v>
      </c>
      <c r="E125" s="110" t="s">
        <v>58</v>
      </c>
      <c r="F125" s="110" t="s">
        <v>59</v>
      </c>
      <c r="G125" s="110" t="s">
        <v>121</v>
      </c>
      <c r="H125" s="110" t="s">
        <v>122</v>
      </c>
      <c r="I125" s="110" t="s">
        <v>610</v>
      </c>
      <c r="J125" s="111" t="s">
        <v>108</v>
      </c>
      <c r="K125" s="112" t="s">
        <v>123</v>
      </c>
      <c r="L125" s="108"/>
      <c r="M125" s="53" t="s">
        <v>1</v>
      </c>
      <c r="N125" s="54" t="s">
        <v>41</v>
      </c>
      <c r="O125" s="54" t="s">
        <v>124</v>
      </c>
      <c r="P125" s="54" t="s">
        <v>125</v>
      </c>
      <c r="Q125" s="54" t="s">
        <v>126</v>
      </c>
      <c r="R125" s="54" t="s">
        <v>127</v>
      </c>
      <c r="S125" s="54" t="s">
        <v>128</v>
      </c>
      <c r="T125" s="55" t="s">
        <v>129</v>
      </c>
    </row>
    <row r="126" spans="2:64" s="1" customFormat="1" ht="22.9" customHeight="1">
      <c r="B126" s="27"/>
      <c r="C126" s="58" t="s">
        <v>130</v>
      </c>
      <c r="J126" s="113">
        <f>BJ126</f>
        <v>0</v>
      </c>
      <c r="L126" s="27"/>
      <c r="M126" s="56"/>
      <c r="N126" s="48"/>
      <c r="O126" s="48"/>
      <c r="P126" s="114">
        <f>P127+P139</f>
        <v>0</v>
      </c>
      <c r="Q126" s="48"/>
      <c r="R126" s="114">
        <f>R127+R139</f>
        <v>0</v>
      </c>
      <c r="S126" s="48"/>
      <c r="T126" s="115">
        <f>T127+T139</f>
        <v>0</v>
      </c>
      <c r="AS126" s="12" t="s">
        <v>76</v>
      </c>
      <c r="AT126" s="12" t="s">
        <v>110</v>
      </c>
      <c r="BJ126" s="116">
        <f>BJ127+BJ139</f>
        <v>0</v>
      </c>
    </row>
    <row r="127" spans="2:64" s="10" customFormat="1" ht="25.9" customHeight="1">
      <c r="B127" s="117"/>
      <c r="D127" s="118" t="s">
        <v>76</v>
      </c>
      <c r="E127" s="119" t="s">
        <v>131</v>
      </c>
      <c r="F127" s="119" t="s">
        <v>611</v>
      </c>
      <c r="I127" s="120"/>
      <c r="J127" s="121">
        <f>BJ127</f>
        <v>0</v>
      </c>
      <c r="L127" s="117"/>
      <c r="M127" s="122"/>
      <c r="P127" s="123">
        <f>SUM(P128:P138)</f>
        <v>0</v>
      </c>
      <c r="R127" s="123">
        <f>SUM(R128:R138)</f>
        <v>0</v>
      </c>
      <c r="T127" s="124">
        <f>SUM(T128:T138)</f>
        <v>0</v>
      </c>
      <c r="AQ127" s="118" t="s">
        <v>84</v>
      </c>
      <c r="AS127" s="125" t="s">
        <v>76</v>
      </c>
      <c r="AT127" s="125" t="s">
        <v>77</v>
      </c>
      <c r="AX127" s="118" t="s">
        <v>133</v>
      </c>
      <c r="BJ127" s="126">
        <f>SUM(BJ128:BJ138)</f>
        <v>0</v>
      </c>
    </row>
    <row r="128" spans="2:64" s="1" customFormat="1" ht="16.5" customHeight="1">
      <c r="B128" s="127"/>
      <c r="C128" s="128" t="s">
        <v>84</v>
      </c>
      <c r="D128" s="128" t="s">
        <v>134</v>
      </c>
      <c r="E128" s="129" t="s">
        <v>612</v>
      </c>
      <c r="F128" s="130" t="s">
        <v>225</v>
      </c>
      <c r="G128" s="131" t="s">
        <v>137</v>
      </c>
      <c r="H128" s="132">
        <v>2</v>
      </c>
      <c r="I128" s="133"/>
      <c r="J128" s="134">
        <f t="shared" ref="J128:J138" si="0">ROUND(I128*H128,2)</f>
        <v>0</v>
      </c>
      <c r="K128" s="135"/>
      <c r="L128" s="27"/>
      <c r="M128" s="136" t="s">
        <v>1</v>
      </c>
      <c r="N128" s="137" t="s">
        <v>42</v>
      </c>
      <c r="P128" s="138">
        <f t="shared" ref="P128:P138" si="1">O128*H128</f>
        <v>0</v>
      </c>
      <c r="Q128" s="138">
        <v>0</v>
      </c>
      <c r="R128" s="138">
        <f t="shared" ref="R128:R138" si="2">Q128*H128</f>
        <v>0</v>
      </c>
      <c r="S128" s="138">
        <v>0</v>
      </c>
      <c r="T128" s="139">
        <f t="shared" ref="T128:T138" si="3">S128*H128</f>
        <v>0</v>
      </c>
      <c r="AQ128" s="140" t="s">
        <v>139</v>
      </c>
      <c r="AS128" s="140" t="s">
        <v>134</v>
      </c>
      <c r="AT128" s="140" t="s">
        <v>84</v>
      </c>
      <c r="AX128" s="12" t="s">
        <v>133</v>
      </c>
      <c r="BD128" s="141">
        <f t="shared" ref="BD128:BD138" si="4">IF(N128="základní",J128,0)</f>
        <v>0</v>
      </c>
      <c r="BE128" s="141">
        <f t="shared" ref="BE128:BE138" si="5">IF(N128="snížená",J128,0)</f>
        <v>0</v>
      </c>
      <c r="BF128" s="141">
        <f t="shared" ref="BF128:BF138" si="6">IF(N128="zákl. přenesená",J128,0)</f>
        <v>0</v>
      </c>
      <c r="BG128" s="141">
        <f t="shared" ref="BG128:BG138" si="7">IF(N128="sníž. přenesená",J128,0)</f>
        <v>0</v>
      </c>
      <c r="BH128" s="141">
        <f t="shared" ref="BH128:BH138" si="8">IF(N128="nulová",J128,0)</f>
        <v>0</v>
      </c>
      <c r="BI128" s="12" t="s">
        <v>84</v>
      </c>
      <c r="BJ128" s="141">
        <f t="shared" ref="BJ128:BJ138" si="9">ROUND(I128*H128,2)</f>
        <v>0</v>
      </c>
      <c r="BK128" s="12" t="s">
        <v>139</v>
      </c>
      <c r="BL128" s="140" t="s">
        <v>86</v>
      </c>
    </row>
    <row r="129" spans="2:64" s="1" customFormat="1" ht="16.5" customHeight="1">
      <c r="B129" s="127"/>
      <c r="C129" s="128" t="s">
        <v>86</v>
      </c>
      <c r="D129" s="128" t="s">
        <v>134</v>
      </c>
      <c r="E129" s="129" t="s">
        <v>613</v>
      </c>
      <c r="F129" s="130" t="s">
        <v>136</v>
      </c>
      <c r="G129" s="131" t="s">
        <v>137</v>
      </c>
      <c r="H129" s="132">
        <v>2</v>
      </c>
      <c r="I129" s="133"/>
      <c r="J129" s="134">
        <f t="shared" si="0"/>
        <v>0</v>
      </c>
      <c r="K129" s="135"/>
      <c r="L129" s="27"/>
      <c r="M129" s="136" t="s">
        <v>1</v>
      </c>
      <c r="N129" s="137" t="s">
        <v>42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Q129" s="140" t="s">
        <v>139</v>
      </c>
      <c r="AS129" s="140" t="s">
        <v>134</v>
      </c>
      <c r="AT129" s="140" t="s">
        <v>84</v>
      </c>
      <c r="AX129" s="12" t="s">
        <v>133</v>
      </c>
      <c r="BD129" s="141">
        <f t="shared" si="4"/>
        <v>0</v>
      </c>
      <c r="BE129" s="141">
        <f t="shared" si="5"/>
        <v>0</v>
      </c>
      <c r="BF129" s="141">
        <f t="shared" si="6"/>
        <v>0</v>
      </c>
      <c r="BG129" s="141">
        <f t="shared" si="7"/>
        <v>0</v>
      </c>
      <c r="BH129" s="141">
        <f t="shared" si="8"/>
        <v>0</v>
      </c>
      <c r="BI129" s="12" t="s">
        <v>84</v>
      </c>
      <c r="BJ129" s="141">
        <f t="shared" si="9"/>
        <v>0</v>
      </c>
      <c r="BK129" s="12" t="s">
        <v>139</v>
      </c>
      <c r="BL129" s="140" t="s">
        <v>139</v>
      </c>
    </row>
    <row r="130" spans="2:64" s="1" customFormat="1" ht="16.5" customHeight="1">
      <c r="B130" s="127"/>
      <c r="C130" s="128" t="s">
        <v>94</v>
      </c>
      <c r="D130" s="128" t="s">
        <v>134</v>
      </c>
      <c r="E130" s="129" t="s">
        <v>614</v>
      </c>
      <c r="F130" s="130" t="s">
        <v>615</v>
      </c>
      <c r="G130" s="131" t="s">
        <v>137</v>
      </c>
      <c r="H130" s="132">
        <v>1</v>
      </c>
      <c r="I130" s="133"/>
      <c r="J130" s="134">
        <f t="shared" si="0"/>
        <v>0</v>
      </c>
      <c r="K130" s="135"/>
      <c r="L130" s="27"/>
      <c r="M130" s="136" t="s">
        <v>1</v>
      </c>
      <c r="N130" s="137" t="s">
        <v>42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Q130" s="140" t="s">
        <v>139</v>
      </c>
      <c r="AS130" s="140" t="s">
        <v>134</v>
      </c>
      <c r="AT130" s="140" t="s">
        <v>84</v>
      </c>
      <c r="AX130" s="12" t="s">
        <v>133</v>
      </c>
      <c r="BD130" s="141">
        <f t="shared" si="4"/>
        <v>0</v>
      </c>
      <c r="BE130" s="141">
        <f t="shared" si="5"/>
        <v>0</v>
      </c>
      <c r="BF130" s="141">
        <f t="shared" si="6"/>
        <v>0</v>
      </c>
      <c r="BG130" s="141">
        <f t="shared" si="7"/>
        <v>0</v>
      </c>
      <c r="BH130" s="141">
        <f t="shared" si="8"/>
        <v>0</v>
      </c>
      <c r="BI130" s="12" t="s">
        <v>84</v>
      </c>
      <c r="BJ130" s="141">
        <f t="shared" si="9"/>
        <v>0</v>
      </c>
      <c r="BK130" s="12" t="s">
        <v>139</v>
      </c>
      <c r="BL130" s="140" t="s">
        <v>144</v>
      </c>
    </row>
    <row r="131" spans="2:64" s="1" customFormat="1" ht="16.5" customHeight="1">
      <c r="B131" s="127"/>
      <c r="C131" s="128" t="s">
        <v>139</v>
      </c>
      <c r="D131" s="128" t="s">
        <v>134</v>
      </c>
      <c r="E131" s="129" t="s">
        <v>616</v>
      </c>
      <c r="F131" s="130" t="s">
        <v>245</v>
      </c>
      <c r="G131" s="131" t="s">
        <v>137</v>
      </c>
      <c r="H131" s="132">
        <v>2</v>
      </c>
      <c r="I131" s="133"/>
      <c r="J131" s="134">
        <f t="shared" si="0"/>
        <v>0</v>
      </c>
      <c r="K131" s="135"/>
      <c r="L131" s="27"/>
      <c r="M131" s="136" t="s">
        <v>1</v>
      </c>
      <c r="N131" s="137" t="s">
        <v>42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Q131" s="140" t="s">
        <v>139</v>
      </c>
      <c r="AS131" s="140" t="s">
        <v>134</v>
      </c>
      <c r="AT131" s="140" t="s">
        <v>84</v>
      </c>
      <c r="AX131" s="12" t="s">
        <v>133</v>
      </c>
      <c r="BD131" s="141">
        <f t="shared" si="4"/>
        <v>0</v>
      </c>
      <c r="BE131" s="141">
        <f t="shared" si="5"/>
        <v>0</v>
      </c>
      <c r="BF131" s="141">
        <f t="shared" si="6"/>
        <v>0</v>
      </c>
      <c r="BG131" s="141">
        <f t="shared" si="7"/>
        <v>0</v>
      </c>
      <c r="BH131" s="141">
        <f t="shared" si="8"/>
        <v>0</v>
      </c>
      <c r="BI131" s="12" t="s">
        <v>84</v>
      </c>
      <c r="BJ131" s="141">
        <f t="shared" si="9"/>
        <v>0</v>
      </c>
      <c r="BK131" s="12" t="s">
        <v>139</v>
      </c>
      <c r="BL131" s="140" t="s">
        <v>147</v>
      </c>
    </row>
    <row r="132" spans="2:64" s="1" customFormat="1" ht="16.5" customHeight="1">
      <c r="B132" s="127"/>
      <c r="C132" s="128" t="s">
        <v>148</v>
      </c>
      <c r="D132" s="128" t="s">
        <v>134</v>
      </c>
      <c r="E132" s="129" t="s">
        <v>617</v>
      </c>
      <c r="F132" s="130" t="s">
        <v>249</v>
      </c>
      <c r="G132" s="131" t="s">
        <v>137</v>
      </c>
      <c r="H132" s="132">
        <v>1</v>
      </c>
      <c r="I132" s="133"/>
      <c r="J132" s="134">
        <f t="shared" si="0"/>
        <v>0</v>
      </c>
      <c r="K132" s="135"/>
      <c r="L132" s="27"/>
      <c r="M132" s="136" t="s">
        <v>1</v>
      </c>
      <c r="N132" s="137" t="s">
        <v>42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Q132" s="140" t="s">
        <v>139</v>
      </c>
      <c r="AS132" s="140" t="s">
        <v>134</v>
      </c>
      <c r="AT132" s="140" t="s">
        <v>84</v>
      </c>
      <c r="AX132" s="12" t="s">
        <v>133</v>
      </c>
      <c r="BD132" s="141">
        <f t="shared" si="4"/>
        <v>0</v>
      </c>
      <c r="BE132" s="141">
        <f t="shared" si="5"/>
        <v>0</v>
      </c>
      <c r="BF132" s="141">
        <f t="shared" si="6"/>
        <v>0</v>
      </c>
      <c r="BG132" s="141">
        <f t="shared" si="7"/>
        <v>0</v>
      </c>
      <c r="BH132" s="141">
        <f t="shared" si="8"/>
        <v>0</v>
      </c>
      <c r="BI132" s="12" t="s">
        <v>84</v>
      </c>
      <c r="BJ132" s="141">
        <f t="shared" si="9"/>
        <v>0</v>
      </c>
      <c r="BK132" s="12" t="s">
        <v>139</v>
      </c>
      <c r="BL132" s="140" t="s">
        <v>151</v>
      </c>
    </row>
    <row r="133" spans="2:64" s="1" customFormat="1" ht="16.5" customHeight="1">
      <c r="B133" s="127"/>
      <c r="C133" s="128" t="s">
        <v>144</v>
      </c>
      <c r="D133" s="128" t="s">
        <v>134</v>
      </c>
      <c r="E133" s="129" t="s">
        <v>618</v>
      </c>
      <c r="F133" s="130" t="s">
        <v>619</v>
      </c>
      <c r="G133" s="131" t="s">
        <v>137</v>
      </c>
      <c r="H133" s="132">
        <v>3</v>
      </c>
      <c r="I133" s="133"/>
      <c r="J133" s="134">
        <f t="shared" si="0"/>
        <v>0</v>
      </c>
      <c r="K133" s="135"/>
      <c r="L133" s="27"/>
      <c r="M133" s="136" t="s">
        <v>1</v>
      </c>
      <c r="N133" s="137" t="s">
        <v>42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Q133" s="140" t="s">
        <v>139</v>
      </c>
      <c r="AS133" s="140" t="s">
        <v>134</v>
      </c>
      <c r="AT133" s="140" t="s">
        <v>84</v>
      </c>
      <c r="AX133" s="12" t="s">
        <v>133</v>
      </c>
      <c r="BD133" s="141">
        <f t="shared" si="4"/>
        <v>0</v>
      </c>
      <c r="BE133" s="141">
        <f t="shared" si="5"/>
        <v>0</v>
      </c>
      <c r="BF133" s="141">
        <f t="shared" si="6"/>
        <v>0</v>
      </c>
      <c r="BG133" s="141">
        <f t="shared" si="7"/>
        <v>0</v>
      </c>
      <c r="BH133" s="141">
        <f t="shared" si="8"/>
        <v>0</v>
      </c>
      <c r="BI133" s="12" t="s">
        <v>84</v>
      </c>
      <c r="BJ133" s="141">
        <f t="shared" si="9"/>
        <v>0</v>
      </c>
      <c r="BK133" s="12" t="s">
        <v>139</v>
      </c>
      <c r="BL133" s="140" t="s">
        <v>154</v>
      </c>
    </row>
    <row r="134" spans="2:64" s="1" customFormat="1" ht="16.5" customHeight="1">
      <c r="B134" s="127"/>
      <c r="C134" s="128" t="s">
        <v>155</v>
      </c>
      <c r="D134" s="128" t="s">
        <v>134</v>
      </c>
      <c r="E134" s="129" t="s">
        <v>620</v>
      </c>
      <c r="F134" s="130" t="s">
        <v>621</v>
      </c>
      <c r="G134" s="131" t="s">
        <v>137</v>
      </c>
      <c r="H134" s="132">
        <v>1</v>
      </c>
      <c r="I134" s="133"/>
      <c r="J134" s="134">
        <f t="shared" si="0"/>
        <v>0</v>
      </c>
      <c r="K134" s="135"/>
      <c r="L134" s="27"/>
      <c r="M134" s="136" t="s">
        <v>1</v>
      </c>
      <c r="N134" s="137" t="s">
        <v>42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Q134" s="140" t="s">
        <v>139</v>
      </c>
      <c r="AS134" s="140" t="s">
        <v>134</v>
      </c>
      <c r="AT134" s="140" t="s">
        <v>84</v>
      </c>
      <c r="AX134" s="12" t="s">
        <v>133</v>
      </c>
      <c r="BD134" s="141">
        <f t="shared" si="4"/>
        <v>0</v>
      </c>
      <c r="BE134" s="141">
        <f t="shared" si="5"/>
        <v>0</v>
      </c>
      <c r="BF134" s="141">
        <f t="shared" si="6"/>
        <v>0</v>
      </c>
      <c r="BG134" s="141">
        <f t="shared" si="7"/>
        <v>0</v>
      </c>
      <c r="BH134" s="141">
        <f t="shared" si="8"/>
        <v>0</v>
      </c>
      <c r="BI134" s="12" t="s">
        <v>84</v>
      </c>
      <c r="BJ134" s="141">
        <f t="shared" si="9"/>
        <v>0</v>
      </c>
      <c r="BK134" s="12" t="s">
        <v>139</v>
      </c>
      <c r="BL134" s="140" t="s">
        <v>158</v>
      </c>
    </row>
    <row r="135" spans="2:64" s="1" customFormat="1" ht="16.5" customHeight="1">
      <c r="B135" s="127"/>
      <c r="C135" s="128" t="s">
        <v>147</v>
      </c>
      <c r="D135" s="128" t="s">
        <v>134</v>
      </c>
      <c r="E135" s="129" t="s">
        <v>622</v>
      </c>
      <c r="F135" s="130" t="s">
        <v>257</v>
      </c>
      <c r="G135" s="131" t="s">
        <v>137</v>
      </c>
      <c r="H135" s="132">
        <v>1</v>
      </c>
      <c r="I135" s="133"/>
      <c r="J135" s="134">
        <f t="shared" si="0"/>
        <v>0</v>
      </c>
      <c r="K135" s="135"/>
      <c r="L135" s="27"/>
      <c r="M135" s="136" t="s">
        <v>1</v>
      </c>
      <c r="N135" s="137" t="s">
        <v>42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Q135" s="140" t="s">
        <v>139</v>
      </c>
      <c r="AS135" s="140" t="s">
        <v>134</v>
      </c>
      <c r="AT135" s="140" t="s">
        <v>84</v>
      </c>
      <c r="AX135" s="12" t="s">
        <v>133</v>
      </c>
      <c r="BD135" s="141">
        <f t="shared" si="4"/>
        <v>0</v>
      </c>
      <c r="BE135" s="141">
        <f t="shared" si="5"/>
        <v>0</v>
      </c>
      <c r="BF135" s="141">
        <f t="shared" si="6"/>
        <v>0</v>
      </c>
      <c r="BG135" s="141">
        <f t="shared" si="7"/>
        <v>0</v>
      </c>
      <c r="BH135" s="141">
        <f t="shared" si="8"/>
        <v>0</v>
      </c>
      <c r="BI135" s="12" t="s">
        <v>84</v>
      </c>
      <c r="BJ135" s="141">
        <f t="shared" si="9"/>
        <v>0</v>
      </c>
      <c r="BK135" s="12" t="s">
        <v>139</v>
      </c>
      <c r="BL135" s="140" t="s">
        <v>161</v>
      </c>
    </row>
    <row r="136" spans="2:64" s="1" customFormat="1" ht="16.5" customHeight="1">
      <c r="B136" s="127"/>
      <c r="C136" s="128" t="s">
        <v>162</v>
      </c>
      <c r="D136" s="128" t="s">
        <v>134</v>
      </c>
      <c r="E136" s="129" t="s">
        <v>623</v>
      </c>
      <c r="F136" s="130" t="s">
        <v>624</v>
      </c>
      <c r="G136" s="131" t="s">
        <v>209</v>
      </c>
      <c r="H136" s="132">
        <v>1</v>
      </c>
      <c r="I136" s="133"/>
      <c r="J136" s="134">
        <f t="shared" si="0"/>
        <v>0</v>
      </c>
      <c r="K136" s="135"/>
      <c r="L136" s="27"/>
      <c r="M136" s="136" t="s">
        <v>1</v>
      </c>
      <c r="N136" s="137" t="s">
        <v>42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Q136" s="140" t="s">
        <v>139</v>
      </c>
      <c r="AS136" s="140" t="s">
        <v>134</v>
      </c>
      <c r="AT136" s="140" t="s">
        <v>84</v>
      </c>
      <c r="AX136" s="12" t="s">
        <v>133</v>
      </c>
      <c r="BD136" s="141">
        <f t="shared" si="4"/>
        <v>0</v>
      </c>
      <c r="BE136" s="141">
        <f t="shared" si="5"/>
        <v>0</v>
      </c>
      <c r="BF136" s="141">
        <f t="shared" si="6"/>
        <v>0</v>
      </c>
      <c r="BG136" s="141">
        <f t="shared" si="7"/>
        <v>0</v>
      </c>
      <c r="BH136" s="141">
        <f t="shared" si="8"/>
        <v>0</v>
      </c>
      <c r="BI136" s="12" t="s">
        <v>84</v>
      </c>
      <c r="BJ136" s="141">
        <f t="shared" si="9"/>
        <v>0</v>
      </c>
      <c r="BK136" s="12" t="s">
        <v>139</v>
      </c>
      <c r="BL136" s="140" t="s">
        <v>165</v>
      </c>
    </row>
    <row r="137" spans="2:64" s="1" customFormat="1" ht="16.5" customHeight="1">
      <c r="B137" s="127"/>
      <c r="C137" s="128" t="s">
        <v>151</v>
      </c>
      <c r="D137" s="128" t="s">
        <v>134</v>
      </c>
      <c r="E137" s="129" t="s">
        <v>625</v>
      </c>
      <c r="F137" s="130" t="s">
        <v>216</v>
      </c>
      <c r="G137" s="131" t="s">
        <v>217</v>
      </c>
      <c r="H137" s="132">
        <v>1</v>
      </c>
      <c r="I137" s="133"/>
      <c r="J137" s="134">
        <f t="shared" si="0"/>
        <v>0</v>
      </c>
      <c r="K137" s="135"/>
      <c r="L137" s="27"/>
      <c r="M137" s="136" t="s">
        <v>1</v>
      </c>
      <c r="N137" s="137" t="s">
        <v>42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Q137" s="140" t="s">
        <v>139</v>
      </c>
      <c r="AS137" s="140" t="s">
        <v>134</v>
      </c>
      <c r="AT137" s="140" t="s">
        <v>84</v>
      </c>
      <c r="AX137" s="12" t="s">
        <v>133</v>
      </c>
      <c r="BD137" s="141">
        <f t="shared" si="4"/>
        <v>0</v>
      </c>
      <c r="BE137" s="141">
        <f t="shared" si="5"/>
        <v>0</v>
      </c>
      <c r="BF137" s="141">
        <f t="shared" si="6"/>
        <v>0</v>
      </c>
      <c r="BG137" s="141">
        <f t="shared" si="7"/>
        <v>0</v>
      </c>
      <c r="BH137" s="141">
        <f t="shared" si="8"/>
        <v>0</v>
      </c>
      <c r="BI137" s="12" t="s">
        <v>84</v>
      </c>
      <c r="BJ137" s="141">
        <f t="shared" si="9"/>
        <v>0</v>
      </c>
      <c r="BK137" s="12" t="s">
        <v>139</v>
      </c>
      <c r="BL137" s="140" t="s">
        <v>169</v>
      </c>
    </row>
    <row r="138" spans="2:64" s="1" customFormat="1" ht="16.5" customHeight="1">
      <c r="B138" s="127"/>
      <c r="C138" s="128" t="s">
        <v>170</v>
      </c>
      <c r="D138" s="128" t="s">
        <v>134</v>
      </c>
      <c r="E138" s="129" t="s">
        <v>626</v>
      </c>
      <c r="F138" s="130" t="s">
        <v>221</v>
      </c>
      <c r="G138" s="131" t="s">
        <v>209</v>
      </c>
      <c r="H138" s="132">
        <v>1</v>
      </c>
      <c r="I138" s="133"/>
      <c r="J138" s="134">
        <f t="shared" si="0"/>
        <v>0</v>
      </c>
      <c r="K138" s="135"/>
      <c r="L138" s="27"/>
      <c r="M138" s="136" t="s">
        <v>1</v>
      </c>
      <c r="N138" s="137" t="s">
        <v>42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Q138" s="140" t="s">
        <v>139</v>
      </c>
      <c r="AS138" s="140" t="s">
        <v>134</v>
      </c>
      <c r="AT138" s="140" t="s">
        <v>84</v>
      </c>
      <c r="AX138" s="12" t="s">
        <v>133</v>
      </c>
      <c r="BD138" s="141">
        <f t="shared" si="4"/>
        <v>0</v>
      </c>
      <c r="BE138" s="141">
        <f t="shared" si="5"/>
        <v>0</v>
      </c>
      <c r="BF138" s="141">
        <f t="shared" si="6"/>
        <v>0</v>
      </c>
      <c r="BG138" s="141">
        <f t="shared" si="7"/>
        <v>0</v>
      </c>
      <c r="BH138" s="141">
        <f t="shared" si="8"/>
        <v>0</v>
      </c>
      <c r="BI138" s="12" t="s">
        <v>84</v>
      </c>
      <c r="BJ138" s="141">
        <f t="shared" si="9"/>
        <v>0</v>
      </c>
      <c r="BK138" s="12" t="s">
        <v>139</v>
      </c>
      <c r="BL138" s="140" t="s">
        <v>173</v>
      </c>
    </row>
    <row r="139" spans="2:64" s="10" customFormat="1" ht="25.9" customHeight="1">
      <c r="B139" s="117"/>
      <c r="D139" s="118" t="s">
        <v>76</v>
      </c>
      <c r="E139" s="119" t="s">
        <v>266</v>
      </c>
      <c r="F139" s="119" t="s">
        <v>627</v>
      </c>
      <c r="I139" s="120"/>
      <c r="J139" s="121">
        <f>BJ139</f>
        <v>0</v>
      </c>
      <c r="L139" s="117"/>
      <c r="M139" s="122"/>
      <c r="P139" s="123">
        <f>SUM(P140:P211)</f>
        <v>0</v>
      </c>
      <c r="R139" s="123">
        <f>SUM(R140:R211)</f>
        <v>0</v>
      </c>
      <c r="T139" s="124">
        <f>SUM(T140:T211)</f>
        <v>0</v>
      </c>
      <c r="AQ139" s="118" t="s">
        <v>84</v>
      </c>
      <c r="AS139" s="125" t="s">
        <v>76</v>
      </c>
      <c r="AT139" s="125" t="s">
        <v>77</v>
      </c>
      <c r="AX139" s="118" t="s">
        <v>133</v>
      </c>
      <c r="BJ139" s="126">
        <f>SUM(BJ140:BJ211)</f>
        <v>0</v>
      </c>
    </row>
    <row r="140" spans="2:64" s="1" customFormat="1" ht="16.5" customHeight="1">
      <c r="B140" s="127"/>
      <c r="C140" s="128" t="s">
        <v>154</v>
      </c>
      <c r="D140" s="128" t="s">
        <v>134</v>
      </c>
      <c r="E140" s="129" t="s">
        <v>628</v>
      </c>
      <c r="F140" s="130" t="s">
        <v>629</v>
      </c>
      <c r="G140" s="131" t="s">
        <v>137</v>
      </c>
      <c r="H140" s="132">
        <v>1</v>
      </c>
      <c r="I140" s="133"/>
      <c r="J140" s="134">
        <f>ROUND(I140*H140,2)</f>
        <v>0</v>
      </c>
      <c r="K140" s="135"/>
      <c r="L140" s="241" t="s">
        <v>1</v>
      </c>
      <c r="M140" s="137" t="s">
        <v>42</v>
      </c>
      <c r="O140" s="138">
        <f>N140*H140</f>
        <v>0</v>
      </c>
      <c r="P140" s="138">
        <v>0</v>
      </c>
      <c r="Q140" s="138">
        <f>P140*H140</f>
        <v>0</v>
      </c>
      <c r="R140" s="138">
        <v>0</v>
      </c>
      <c r="S140" s="139">
        <f>R140*H140</f>
        <v>0</v>
      </c>
      <c r="AP140" s="140" t="s">
        <v>139</v>
      </c>
      <c r="AR140" s="140" t="s">
        <v>134</v>
      </c>
      <c r="AS140" s="140" t="s">
        <v>84</v>
      </c>
      <c r="AW140" s="12" t="s">
        <v>133</v>
      </c>
      <c r="BC140" s="141">
        <f>IF(M140="základní",J140,0)</f>
        <v>0</v>
      </c>
      <c r="BD140" s="141">
        <f>IF(M140="snížená",J140,0)</f>
        <v>0</v>
      </c>
      <c r="BE140" s="141">
        <f>IF(M140="zákl. přenesená",J140,0)</f>
        <v>0</v>
      </c>
      <c r="BF140" s="141">
        <f>IF(M140="sníž. přenesená",J140,0)</f>
        <v>0</v>
      </c>
      <c r="BG140" s="141">
        <f>IF(M140="nulová",J140,0)</f>
        <v>0</v>
      </c>
      <c r="BH140" s="12" t="s">
        <v>84</v>
      </c>
      <c r="BI140" s="141">
        <f>ROUND(I140*H140,2)</f>
        <v>0</v>
      </c>
      <c r="BJ140" s="12" t="s">
        <v>139</v>
      </c>
      <c r="BK140" s="140" t="s">
        <v>176</v>
      </c>
    </row>
    <row r="141" spans="2:64" s="1" customFormat="1" ht="16.5" customHeight="1">
      <c r="B141" s="127"/>
      <c r="C141" s="128" t="s">
        <v>177</v>
      </c>
      <c r="D141" s="128" t="s">
        <v>134</v>
      </c>
      <c r="E141" s="129" t="s">
        <v>630</v>
      </c>
      <c r="F141" s="130" t="s">
        <v>279</v>
      </c>
      <c r="G141" s="131" t="s">
        <v>137</v>
      </c>
      <c r="H141" s="132">
        <v>2</v>
      </c>
      <c r="I141" s="133"/>
      <c r="J141" s="134">
        <f>ROUND(I141*H141,2)</f>
        <v>0</v>
      </c>
      <c r="K141" s="135"/>
      <c r="L141" s="241" t="s">
        <v>1</v>
      </c>
      <c r="M141" s="137" t="s">
        <v>42</v>
      </c>
      <c r="O141" s="138">
        <f>N141*H141</f>
        <v>0</v>
      </c>
      <c r="P141" s="138">
        <v>0</v>
      </c>
      <c r="Q141" s="138">
        <f>P141*H141</f>
        <v>0</v>
      </c>
      <c r="R141" s="138">
        <v>0</v>
      </c>
      <c r="S141" s="139">
        <f>R141*H141</f>
        <v>0</v>
      </c>
      <c r="AP141" s="140" t="s">
        <v>139</v>
      </c>
      <c r="AR141" s="140" t="s">
        <v>134</v>
      </c>
      <c r="AS141" s="140" t="s">
        <v>84</v>
      </c>
      <c r="AW141" s="12" t="s">
        <v>133</v>
      </c>
      <c r="BC141" s="141">
        <f>IF(M141="základní",J141,0)</f>
        <v>0</v>
      </c>
      <c r="BD141" s="141">
        <f>IF(M141="snížená",J141,0)</f>
        <v>0</v>
      </c>
      <c r="BE141" s="141">
        <f>IF(M141="zákl. přenesená",J141,0)</f>
        <v>0</v>
      </c>
      <c r="BF141" s="141">
        <f>IF(M141="sníž. přenesená",J141,0)</f>
        <v>0</v>
      </c>
      <c r="BG141" s="141">
        <f>IF(M141="nulová",J141,0)</f>
        <v>0</v>
      </c>
      <c r="BH141" s="12" t="s">
        <v>84</v>
      </c>
      <c r="BI141" s="141">
        <f>ROUND(I141*H141,2)</f>
        <v>0</v>
      </c>
      <c r="BJ141" s="12" t="s">
        <v>139</v>
      </c>
      <c r="BK141" s="140" t="s">
        <v>180</v>
      </c>
    </row>
    <row r="142" spans="2:64" s="1" customFormat="1" ht="16.5" customHeight="1">
      <c r="B142" s="127"/>
      <c r="C142" s="128" t="s">
        <v>158</v>
      </c>
      <c r="D142" s="128" t="s">
        <v>134</v>
      </c>
      <c r="E142" s="129" t="s">
        <v>631</v>
      </c>
      <c r="F142" s="130" t="s">
        <v>632</v>
      </c>
      <c r="G142" s="131" t="s">
        <v>137</v>
      </c>
      <c r="H142" s="132">
        <v>1</v>
      </c>
      <c r="I142" s="133"/>
      <c r="J142" s="134">
        <f>ROUND(I142*H142,2)</f>
        <v>0</v>
      </c>
      <c r="K142" s="135"/>
      <c r="L142" s="241" t="s">
        <v>1</v>
      </c>
      <c r="M142" s="137" t="s">
        <v>42</v>
      </c>
      <c r="O142" s="138">
        <f>N142*H142</f>
        <v>0</v>
      </c>
      <c r="P142" s="138">
        <v>0</v>
      </c>
      <c r="Q142" s="138">
        <f>P142*H142</f>
        <v>0</v>
      </c>
      <c r="R142" s="138">
        <v>0</v>
      </c>
      <c r="S142" s="139">
        <f>R142*H142</f>
        <v>0</v>
      </c>
      <c r="AP142" s="140" t="s">
        <v>139</v>
      </c>
      <c r="AR142" s="140" t="s">
        <v>134</v>
      </c>
      <c r="AS142" s="140" t="s">
        <v>84</v>
      </c>
      <c r="AW142" s="12" t="s">
        <v>133</v>
      </c>
      <c r="BC142" s="141">
        <f>IF(M142="základní",J142,0)</f>
        <v>0</v>
      </c>
      <c r="BD142" s="141">
        <f>IF(M142="snížená",J142,0)</f>
        <v>0</v>
      </c>
      <c r="BE142" s="141">
        <f>IF(M142="zákl. přenesená",J142,0)</f>
        <v>0</v>
      </c>
      <c r="BF142" s="141">
        <f>IF(M142="sníž. přenesená",J142,0)</f>
        <v>0</v>
      </c>
      <c r="BG142" s="141">
        <f>IF(M142="nulová",J142,0)</f>
        <v>0</v>
      </c>
      <c r="BH142" s="12" t="s">
        <v>84</v>
      </c>
      <c r="BI142" s="141">
        <f>ROUND(I142*H142,2)</f>
        <v>0</v>
      </c>
      <c r="BJ142" s="12" t="s">
        <v>139</v>
      </c>
      <c r="BK142" s="140" t="s">
        <v>183</v>
      </c>
    </row>
    <row r="143" spans="2:64" s="1" customFormat="1" ht="22.5">
      <c r="B143" s="127"/>
      <c r="C143" s="231" t="s">
        <v>8</v>
      </c>
      <c r="D143" s="231" t="s">
        <v>134</v>
      </c>
      <c r="E143" s="231" t="s">
        <v>633</v>
      </c>
      <c r="F143" s="231" t="s">
        <v>634</v>
      </c>
      <c r="G143" s="231" t="s">
        <v>209</v>
      </c>
      <c r="H143" s="232">
        <v>1</v>
      </c>
      <c r="I143" s="133"/>
      <c r="J143" s="230">
        <f>ROUND(I143*H143,2)</f>
        <v>0</v>
      </c>
      <c r="K143" s="150"/>
      <c r="L143" s="148" t="s">
        <v>635</v>
      </c>
      <c r="M143" s="150" t="s">
        <v>1</v>
      </c>
      <c r="N143" s="150" t="s">
        <v>42</v>
      </c>
      <c r="O143" s="150"/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Q143" s="140" t="s">
        <v>139</v>
      </c>
      <c r="AS143" s="140" t="s">
        <v>134</v>
      </c>
      <c r="AT143" s="140" t="s">
        <v>84</v>
      </c>
      <c r="AX143" s="12" t="s">
        <v>133</v>
      </c>
      <c r="BD143" s="141">
        <f>IF(N143="základní",J143,0)</f>
        <v>0</v>
      </c>
      <c r="BE143" s="141">
        <f>IF(N143="snížená",J143,0)</f>
        <v>0</v>
      </c>
      <c r="BF143" s="141">
        <f>IF(N143="zákl. přenesená",J143,0)</f>
        <v>0</v>
      </c>
      <c r="BG143" s="141">
        <f>IF(N143="sníž. přenesená",J143,0)</f>
        <v>0</v>
      </c>
      <c r="BH143" s="141">
        <f>IF(N143="nulová",J143,0)</f>
        <v>0</v>
      </c>
      <c r="BI143" s="12" t="s">
        <v>84</v>
      </c>
      <c r="BJ143" s="141">
        <f>ROUND(I143*H143,2)</f>
        <v>0</v>
      </c>
      <c r="BK143" s="12" t="s">
        <v>139</v>
      </c>
      <c r="BL143" s="140" t="s">
        <v>186</v>
      </c>
    </row>
    <row r="144" spans="2:64" s="1" customFormat="1" ht="39">
      <c r="B144" s="27"/>
      <c r="C144" s="237"/>
      <c r="D144" s="238" t="s">
        <v>636</v>
      </c>
      <c r="E144" s="237"/>
      <c r="F144" s="239" t="s">
        <v>637</v>
      </c>
      <c r="G144" s="237"/>
      <c r="H144" s="237"/>
      <c r="I144" s="240"/>
      <c r="J144" s="237"/>
      <c r="L144" s="236"/>
      <c r="M144" s="147"/>
      <c r="T144" s="50"/>
      <c r="AS144" s="12" t="s">
        <v>636</v>
      </c>
      <c r="AT144" s="12" t="s">
        <v>84</v>
      </c>
    </row>
    <row r="145" spans="2:64" s="1" customFormat="1" ht="16.5" customHeight="1">
      <c r="B145" s="127"/>
      <c r="C145" s="201" t="s">
        <v>161</v>
      </c>
      <c r="D145" s="201" t="s">
        <v>134</v>
      </c>
      <c r="E145" s="233" t="s">
        <v>638</v>
      </c>
      <c r="F145" s="203" t="s">
        <v>639</v>
      </c>
      <c r="G145" s="204" t="s">
        <v>168</v>
      </c>
      <c r="H145" s="234">
        <v>4200</v>
      </c>
      <c r="I145" s="206"/>
      <c r="J145" s="206">
        <f t="shared" ref="J145:J176" si="10">ROUND(I145*H145,2)</f>
        <v>0</v>
      </c>
      <c r="K145" s="208"/>
      <c r="L145" s="148" t="s">
        <v>640</v>
      </c>
      <c r="M145" s="136" t="s">
        <v>1</v>
      </c>
      <c r="N145" s="137" t="s">
        <v>42</v>
      </c>
      <c r="P145" s="138">
        <f t="shared" ref="P145:P176" si="11">O145*H145</f>
        <v>0</v>
      </c>
      <c r="Q145" s="138">
        <v>0</v>
      </c>
      <c r="R145" s="138">
        <f t="shared" ref="R145:R176" si="12">Q145*H145</f>
        <v>0</v>
      </c>
      <c r="S145" s="138">
        <v>0</v>
      </c>
      <c r="T145" s="139">
        <f t="shared" ref="T145:T176" si="13">S145*H145</f>
        <v>0</v>
      </c>
      <c r="AQ145" s="140" t="s">
        <v>139</v>
      </c>
      <c r="AS145" s="140" t="s">
        <v>134</v>
      </c>
      <c r="AT145" s="140" t="s">
        <v>84</v>
      </c>
      <c r="AX145" s="12" t="s">
        <v>133</v>
      </c>
      <c r="BD145" s="141">
        <f t="shared" ref="BD145:BD176" si="14">IF(N145="základní",J145,0)</f>
        <v>0</v>
      </c>
      <c r="BE145" s="141">
        <f t="shared" ref="BE145:BE176" si="15">IF(N145="snížená",J145,0)</f>
        <v>0</v>
      </c>
      <c r="BF145" s="141">
        <f t="shared" ref="BF145:BF176" si="16">IF(N145="zákl. přenesená",J145,0)</f>
        <v>0</v>
      </c>
      <c r="BG145" s="141">
        <f t="shared" ref="BG145:BG176" si="17">IF(N145="sníž. přenesená",J145,0)</f>
        <v>0</v>
      </c>
      <c r="BH145" s="141">
        <f t="shared" ref="BH145:BH176" si="18">IF(N145="nulová",J145,0)</f>
        <v>0</v>
      </c>
      <c r="BI145" s="12" t="s">
        <v>84</v>
      </c>
      <c r="BJ145" s="141">
        <f t="shared" ref="BJ145:BJ176" si="19">ROUND(I145*H145,2)</f>
        <v>0</v>
      </c>
      <c r="BK145" s="12" t="s">
        <v>139</v>
      </c>
      <c r="BL145" s="140" t="s">
        <v>189</v>
      </c>
    </row>
    <row r="146" spans="2:64" s="1" customFormat="1" ht="16.5" customHeight="1">
      <c r="B146" s="127"/>
      <c r="C146" s="201" t="s">
        <v>190</v>
      </c>
      <c r="D146" s="201" t="s">
        <v>134</v>
      </c>
      <c r="E146" s="233" t="s">
        <v>641</v>
      </c>
      <c r="F146" s="203" t="s">
        <v>642</v>
      </c>
      <c r="G146" s="204" t="s">
        <v>168</v>
      </c>
      <c r="H146" s="234">
        <v>4200</v>
      </c>
      <c r="I146" s="206"/>
      <c r="J146" s="206">
        <f t="shared" si="10"/>
        <v>0</v>
      </c>
      <c r="K146" s="208"/>
      <c r="L146" s="148" t="s">
        <v>640</v>
      </c>
      <c r="M146" s="136" t="s">
        <v>1</v>
      </c>
      <c r="N146" s="137" t="s">
        <v>42</v>
      </c>
      <c r="P146" s="138">
        <f t="shared" si="11"/>
        <v>0</v>
      </c>
      <c r="Q146" s="138">
        <v>0</v>
      </c>
      <c r="R146" s="138">
        <f t="shared" si="12"/>
        <v>0</v>
      </c>
      <c r="S146" s="138">
        <v>0</v>
      </c>
      <c r="T146" s="139">
        <f t="shared" si="13"/>
        <v>0</v>
      </c>
      <c r="AQ146" s="140" t="s">
        <v>139</v>
      </c>
      <c r="AS146" s="140" t="s">
        <v>134</v>
      </c>
      <c r="AT146" s="140" t="s">
        <v>84</v>
      </c>
      <c r="AX146" s="12" t="s">
        <v>133</v>
      </c>
      <c r="BD146" s="141">
        <f t="shared" si="14"/>
        <v>0</v>
      </c>
      <c r="BE146" s="141">
        <f t="shared" si="15"/>
        <v>0</v>
      </c>
      <c r="BF146" s="141">
        <f t="shared" si="16"/>
        <v>0</v>
      </c>
      <c r="BG146" s="141">
        <f t="shared" si="17"/>
        <v>0</v>
      </c>
      <c r="BH146" s="141">
        <f t="shared" si="18"/>
        <v>0</v>
      </c>
      <c r="BI146" s="12" t="s">
        <v>84</v>
      </c>
      <c r="BJ146" s="141">
        <f t="shared" si="19"/>
        <v>0</v>
      </c>
      <c r="BK146" s="12" t="s">
        <v>139</v>
      </c>
      <c r="BL146" s="140" t="s">
        <v>193</v>
      </c>
    </row>
    <row r="147" spans="2:64" s="1" customFormat="1" ht="16.5" customHeight="1">
      <c r="B147" s="127"/>
      <c r="C147" s="201" t="s">
        <v>165</v>
      </c>
      <c r="D147" s="201" t="s">
        <v>134</v>
      </c>
      <c r="E147" s="233" t="s">
        <v>643</v>
      </c>
      <c r="F147" s="203" t="s">
        <v>452</v>
      </c>
      <c r="G147" s="204" t="s">
        <v>168</v>
      </c>
      <c r="H147" s="234">
        <v>75</v>
      </c>
      <c r="I147" s="206"/>
      <c r="J147" s="206">
        <f t="shared" si="10"/>
        <v>0</v>
      </c>
      <c r="K147" s="208"/>
      <c r="L147" s="148" t="s">
        <v>640</v>
      </c>
      <c r="M147" s="136" t="s">
        <v>1</v>
      </c>
      <c r="N147" s="137" t="s">
        <v>42</v>
      </c>
      <c r="P147" s="138">
        <f t="shared" si="11"/>
        <v>0</v>
      </c>
      <c r="Q147" s="138">
        <v>0</v>
      </c>
      <c r="R147" s="138">
        <f t="shared" si="12"/>
        <v>0</v>
      </c>
      <c r="S147" s="138">
        <v>0</v>
      </c>
      <c r="T147" s="139">
        <f t="shared" si="13"/>
        <v>0</v>
      </c>
      <c r="AQ147" s="140" t="s">
        <v>139</v>
      </c>
      <c r="AS147" s="140" t="s">
        <v>134</v>
      </c>
      <c r="AT147" s="140" t="s">
        <v>84</v>
      </c>
      <c r="AX147" s="12" t="s">
        <v>133</v>
      </c>
      <c r="BD147" s="141">
        <f t="shared" si="14"/>
        <v>0</v>
      </c>
      <c r="BE147" s="141">
        <f t="shared" si="15"/>
        <v>0</v>
      </c>
      <c r="BF147" s="141">
        <f t="shared" si="16"/>
        <v>0</v>
      </c>
      <c r="BG147" s="141">
        <f t="shared" si="17"/>
        <v>0</v>
      </c>
      <c r="BH147" s="141">
        <f t="shared" si="18"/>
        <v>0</v>
      </c>
      <c r="BI147" s="12" t="s">
        <v>84</v>
      </c>
      <c r="BJ147" s="141">
        <f t="shared" si="19"/>
        <v>0</v>
      </c>
      <c r="BK147" s="12" t="s">
        <v>139</v>
      </c>
      <c r="BL147" s="140" t="s">
        <v>196</v>
      </c>
    </row>
    <row r="148" spans="2:64" s="1" customFormat="1" ht="16.5" customHeight="1">
      <c r="B148" s="127"/>
      <c r="C148" s="243" t="s">
        <v>197</v>
      </c>
      <c r="D148" s="243" t="s">
        <v>134</v>
      </c>
      <c r="E148" s="243" t="s">
        <v>644</v>
      </c>
      <c r="F148" s="243" t="s">
        <v>645</v>
      </c>
      <c r="G148" s="243" t="s">
        <v>168</v>
      </c>
      <c r="H148" s="244">
        <v>350</v>
      </c>
      <c r="I148" s="191"/>
      <c r="J148" s="243">
        <f t="shared" si="10"/>
        <v>0</v>
      </c>
      <c r="K148" s="208"/>
      <c r="L148" s="242"/>
      <c r="M148" s="136" t="s">
        <v>1</v>
      </c>
      <c r="N148" s="137" t="s">
        <v>42</v>
      </c>
      <c r="P148" s="138">
        <f t="shared" si="11"/>
        <v>0</v>
      </c>
      <c r="Q148" s="138">
        <v>0</v>
      </c>
      <c r="R148" s="138">
        <f t="shared" si="12"/>
        <v>0</v>
      </c>
      <c r="S148" s="138">
        <v>0</v>
      </c>
      <c r="T148" s="139">
        <f t="shared" si="13"/>
        <v>0</v>
      </c>
      <c r="AQ148" s="140" t="s">
        <v>139</v>
      </c>
      <c r="AS148" s="140" t="s">
        <v>134</v>
      </c>
      <c r="AT148" s="140" t="s">
        <v>84</v>
      </c>
      <c r="AX148" s="12" t="s">
        <v>133</v>
      </c>
      <c r="BD148" s="141">
        <f t="shared" si="14"/>
        <v>0</v>
      </c>
      <c r="BE148" s="141">
        <f t="shared" si="15"/>
        <v>0</v>
      </c>
      <c r="BF148" s="141">
        <f t="shared" si="16"/>
        <v>0</v>
      </c>
      <c r="BG148" s="141">
        <f t="shared" si="17"/>
        <v>0</v>
      </c>
      <c r="BH148" s="141">
        <f t="shared" si="18"/>
        <v>0</v>
      </c>
      <c r="BI148" s="12" t="s">
        <v>84</v>
      </c>
      <c r="BJ148" s="141">
        <f t="shared" si="19"/>
        <v>0</v>
      </c>
      <c r="BK148" s="12" t="s">
        <v>139</v>
      </c>
      <c r="BL148" s="140" t="s">
        <v>200</v>
      </c>
    </row>
    <row r="149" spans="2:64" s="1" customFormat="1" ht="16.5" customHeight="1">
      <c r="B149" s="127"/>
      <c r="C149" s="209" t="s">
        <v>169</v>
      </c>
      <c r="D149" s="209" t="s">
        <v>134</v>
      </c>
      <c r="E149" s="209" t="s">
        <v>646</v>
      </c>
      <c r="F149" s="209" t="s">
        <v>647</v>
      </c>
      <c r="G149" s="209" t="s">
        <v>137</v>
      </c>
      <c r="H149" s="235">
        <v>1</v>
      </c>
      <c r="I149" s="191"/>
      <c r="J149" s="235">
        <f t="shared" si="10"/>
        <v>0</v>
      </c>
      <c r="K149" s="208"/>
      <c r="L149" s="148" t="s">
        <v>226</v>
      </c>
      <c r="M149" s="136" t="s">
        <v>1</v>
      </c>
      <c r="N149" s="137" t="s">
        <v>42</v>
      </c>
      <c r="P149" s="138">
        <f t="shared" si="11"/>
        <v>0</v>
      </c>
      <c r="Q149" s="138">
        <v>0</v>
      </c>
      <c r="R149" s="138">
        <f t="shared" si="12"/>
        <v>0</v>
      </c>
      <c r="S149" s="138">
        <v>0</v>
      </c>
      <c r="T149" s="139">
        <f t="shared" si="13"/>
        <v>0</v>
      </c>
      <c r="AQ149" s="140" t="s">
        <v>139</v>
      </c>
      <c r="AS149" s="140" t="s">
        <v>134</v>
      </c>
      <c r="AT149" s="140" t="s">
        <v>84</v>
      </c>
      <c r="AX149" s="12" t="s">
        <v>133</v>
      </c>
      <c r="BD149" s="141">
        <f t="shared" si="14"/>
        <v>0</v>
      </c>
      <c r="BE149" s="141">
        <f t="shared" si="15"/>
        <v>0</v>
      </c>
      <c r="BF149" s="141">
        <f t="shared" si="16"/>
        <v>0</v>
      </c>
      <c r="BG149" s="141">
        <f t="shared" si="17"/>
        <v>0</v>
      </c>
      <c r="BH149" s="141">
        <f t="shared" si="18"/>
        <v>0</v>
      </c>
      <c r="BI149" s="12" t="s">
        <v>84</v>
      </c>
      <c r="BJ149" s="141">
        <f t="shared" si="19"/>
        <v>0</v>
      </c>
      <c r="BK149" s="12" t="s">
        <v>139</v>
      </c>
      <c r="BL149" s="140" t="s">
        <v>648</v>
      </c>
    </row>
    <row r="150" spans="2:64" s="1" customFormat="1" ht="16.5" customHeight="1">
      <c r="B150" s="127"/>
      <c r="C150" s="209" t="s">
        <v>7</v>
      </c>
      <c r="D150" s="209" t="s">
        <v>134</v>
      </c>
      <c r="E150" s="209" t="s">
        <v>649</v>
      </c>
      <c r="F150" s="209" t="s">
        <v>432</v>
      </c>
      <c r="G150" s="209" t="s">
        <v>137</v>
      </c>
      <c r="H150" s="235">
        <v>1</v>
      </c>
      <c r="I150" s="191"/>
      <c r="J150" s="235">
        <f t="shared" si="10"/>
        <v>0</v>
      </c>
      <c r="K150" s="208"/>
      <c r="L150" s="148" t="s">
        <v>226</v>
      </c>
      <c r="M150" s="136" t="s">
        <v>1</v>
      </c>
      <c r="N150" s="137" t="s">
        <v>42</v>
      </c>
      <c r="P150" s="138">
        <f t="shared" si="11"/>
        <v>0</v>
      </c>
      <c r="Q150" s="138">
        <v>0</v>
      </c>
      <c r="R150" s="138">
        <f t="shared" si="12"/>
        <v>0</v>
      </c>
      <c r="S150" s="138">
        <v>0</v>
      </c>
      <c r="T150" s="139">
        <f t="shared" si="13"/>
        <v>0</v>
      </c>
      <c r="AQ150" s="140" t="s">
        <v>139</v>
      </c>
      <c r="AS150" s="140" t="s">
        <v>134</v>
      </c>
      <c r="AT150" s="140" t="s">
        <v>84</v>
      </c>
      <c r="AX150" s="12" t="s">
        <v>133</v>
      </c>
      <c r="BD150" s="141">
        <f t="shared" si="14"/>
        <v>0</v>
      </c>
      <c r="BE150" s="141">
        <f t="shared" si="15"/>
        <v>0</v>
      </c>
      <c r="BF150" s="141">
        <f t="shared" si="16"/>
        <v>0</v>
      </c>
      <c r="BG150" s="141">
        <f t="shared" si="17"/>
        <v>0</v>
      </c>
      <c r="BH150" s="141">
        <f t="shared" si="18"/>
        <v>0</v>
      </c>
      <c r="BI150" s="12" t="s">
        <v>84</v>
      </c>
      <c r="BJ150" s="141">
        <f t="shared" si="19"/>
        <v>0</v>
      </c>
      <c r="BK150" s="12" t="s">
        <v>139</v>
      </c>
      <c r="BL150" s="140" t="s">
        <v>650</v>
      </c>
    </row>
    <row r="151" spans="2:64" s="1" customFormat="1" ht="16.5" customHeight="1">
      <c r="B151" s="127"/>
      <c r="C151" s="209" t="s">
        <v>173</v>
      </c>
      <c r="D151" s="209" t="s">
        <v>134</v>
      </c>
      <c r="E151" s="209" t="s">
        <v>651</v>
      </c>
      <c r="F151" s="209" t="s">
        <v>245</v>
      </c>
      <c r="G151" s="209" t="s">
        <v>137</v>
      </c>
      <c r="H151" s="235">
        <v>2</v>
      </c>
      <c r="I151" s="191"/>
      <c r="J151" s="235">
        <f t="shared" si="10"/>
        <v>0</v>
      </c>
      <c r="K151" s="208"/>
      <c r="L151" s="148" t="s">
        <v>226</v>
      </c>
      <c r="M151" s="136" t="s">
        <v>1</v>
      </c>
      <c r="N151" s="137" t="s">
        <v>42</v>
      </c>
      <c r="P151" s="138">
        <f t="shared" si="11"/>
        <v>0</v>
      </c>
      <c r="Q151" s="138">
        <v>0</v>
      </c>
      <c r="R151" s="138">
        <f t="shared" si="12"/>
        <v>0</v>
      </c>
      <c r="S151" s="138">
        <v>0</v>
      </c>
      <c r="T151" s="139">
        <f t="shared" si="13"/>
        <v>0</v>
      </c>
      <c r="AQ151" s="140" t="s">
        <v>139</v>
      </c>
      <c r="AS151" s="140" t="s">
        <v>134</v>
      </c>
      <c r="AT151" s="140" t="s">
        <v>84</v>
      </c>
      <c r="AX151" s="12" t="s">
        <v>133</v>
      </c>
      <c r="BD151" s="141">
        <f t="shared" si="14"/>
        <v>0</v>
      </c>
      <c r="BE151" s="141">
        <f t="shared" si="15"/>
        <v>0</v>
      </c>
      <c r="BF151" s="141">
        <f t="shared" si="16"/>
        <v>0</v>
      </c>
      <c r="BG151" s="141">
        <f t="shared" si="17"/>
        <v>0</v>
      </c>
      <c r="BH151" s="141">
        <f t="shared" si="18"/>
        <v>0</v>
      </c>
      <c r="BI151" s="12" t="s">
        <v>84</v>
      </c>
      <c r="BJ151" s="141">
        <f t="shared" si="19"/>
        <v>0</v>
      </c>
      <c r="BK151" s="12" t="s">
        <v>139</v>
      </c>
      <c r="BL151" s="140" t="s">
        <v>652</v>
      </c>
    </row>
    <row r="152" spans="2:64" s="1" customFormat="1" ht="16.5" customHeight="1">
      <c r="B152" s="127"/>
      <c r="C152" s="209" t="s">
        <v>211</v>
      </c>
      <c r="D152" s="209" t="s">
        <v>134</v>
      </c>
      <c r="E152" s="209" t="s">
        <v>653</v>
      </c>
      <c r="F152" s="209" t="s">
        <v>249</v>
      </c>
      <c r="G152" s="209" t="s">
        <v>654</v>
      </c>
      <c r="H152" s="235">
        <v>1</v>
      </c>
      <c r="I152" s="191"/>
      <c r="J152" s="235">
        <f t="shared" si="10"/>
        <v>0</v>
      </c>
      <c r="K152" s="208"/>
      <c r="L152" s="148" t="s">
        <v>226</v>
      </c>
      <c r="M152" s="136" t="s">
        <v>1</v>
      </c>
      <c r="N152" s="137" t="s">
        <v>42</v>
      </c>
      <c r="P152" s="138">
        <f t="shared" si="11"/>
        <v>0</v>
      </c>
      <c r="Q152" s="138">
        <v>0</v>
      </c>
      <c r="R152" s="138">
        <f t="shared" si="12"/>
        <v>0</v>
      </c>
      <c r="S152" s="138">
        <v>0</v>
      </c>
      <c r="T152" s="139">
        <f t="shared" si="13"/>
        <v>0</v>
      </c>
      <c r="AQ152" s="140" t="s">
        <v>139</v>
      </c>
      <c r="AS152" s="140" t="s">
        <v>134</v>
      </c>
      <c r="AT152" s="140" t="s">
        <v>84</v>
      </c>
      <c r="AX152" s="12" t="s">
        <v>133</v>
      </c>
      <c r="BD152" s="141">
        <f t="shared" si="14"/>
        <v>0</v>
      </c>
      <c r="BE152" s="141">
        <f t="shared" si="15"/>
        <v>0</v>
      </c>
      <c r="BF152" s="141">
        <f t="shared" si="16"/>
        <v>0</v>
      </c>
      <c r="BG152" s="141">
        <f t="shared" si="17"/>
        <v>0</v>
      </c>
      <c r="BH152" s="141">
        <f t="shared" si="18"/>
        <v>0</v>
      </c>
      <c r="BI152" s="12" t="s">
        <v>84</v>
      </c>
      <c r="BJ152" s="141">
        <f t="shared" si="19"/>
        <v>0</v>
      </c>
      <c r="BK152" s="12" t="s">
        <v>139</v>
      </c>
      <c r="BL152" s="140" t="s">
        <v>655</v>
      </c>
    </row>
    <row r="153" spans="2:64" s="1" customFormat="1" ht="16.5" customHeight="1">
      <c r="B153" s="127"/>
      <c r="C153" s="209" t="s">
        <v>176</v>
      </c>
      <c r="D153" s="209" t="s">
        <v>134</v>
      </c>
      <c r="E153" s="209" t="s">
        <v>656</v>
      </c>
      <c r="F153" s="209" t="s">
        <v>615</v>
      </c>
      <c r="G153" s="209" t="s">
        <v>654</v>
      </c>
      <c r="H153" s="235">
        <v>2</v>
      </c>
      <c r="I153" s="191"/>
      <c r="J153" s="235">
        <f t="shared" si="10"/>
        <v>0</v>
      </c>
      <c r="K153" s="208"/>
      <c r="L153" s="148" t="s">
        <v>226</v>
      </c>
      <c r="M153" s="136" t="s">
        <v>1</v>
      </c>
      <c r="N153" s="137" t="s">
        <v>42</v>
      </c>
      <c r="P153" s="138">
        <f t="shared" si="11"/>
        <v>0</v>
      </c>
      <c r="Q153" s="138">
        <v>0</v>
      </c>
      <c r="R153" s="138">
        <f t="shared" si="12"/>
        <v>0</v>
      </c>
      <c r="S153" s="138">
        <v>0</v>
      </c>
      <c r="T153" s="139">
        <f t="shared" si="13"/>
        <v>0</v>
      </c>
      <c r="AQ153" s="140" t="s">
        <v>139</v>
      </c>
      <c r="AS153" s="140" t="s">
        <v>134</v>
      </c>
      <c r="AT153" s="140" t="s">
        <v>84</v>
      </c>
      <c r="AX153" s="12" t="s">
        <v>133</v>
      </c>
      <c r="BD153" s="141">
        <f t="shared" si="14"/>
        <v>0</v>
      </c>
      <c r="BE153" s="141">
        <f t="shared" si="15"/>
        <v>0</v>
      </c>
      <c r="BF153" s="141">
        <f t="shared" si="16"/>
        <v>0</v>
      </c>
      <c r="BG153" s="141">
        <f t="shared" si="17"/>
        <v>0</v>
      </c>
      <c r="BH153" s="141">
        <f t="shared" si="18"/>
        <v>0</v>
      </c>
      <c r="BI153" s="12" t="s">
        <v>84</v>
      </c>
      <c r="BJ153" s="141">
        <f t="shared" si="19"/>
        <v>0</v>
      </c>
      <c r="BK153" s="12" t="s">
        <v>139</v>
      </c>
      <c r="BL153" s="140" t="s">
        <v>657</v>
      </c>
    </row>
    <row r="154" spans="2:64" s="1" customFormat="1" ht="16.5" customHeight="1">
      <c r="B154" s="127"/>
      <c r="C154" s="209" t="s">
        <v>219</v>
      </c>
      <c r="D154" s="209" t="s">
        <v>134</v>
      </c>
      <c r="E154" s="209" t="s">
        <v>658</v>
      </c>
      <c r="F154" s="209" t="s">
        <v>619</v>
      </c>
      <c r="G154" s="209" t="s">
        <v>137</v>
      </c>
      <c r="H154" s="235">
        <v>5</v>
      </c>
      <c r="I154" s="191"/>
      <c r="J154" s="235">
        <f t="shared" si="10"/>
        <v>0</v>
      </c>
      <c r="K154" s="208"/>
      <c r="L154" s="148" t="s">
        <v>226</v>
      </c>
      <c r="M154" s="136" t="s">
        <v>1</v>
      </c>
      <c r="N154" s="137" t="s">
        <v>42</v>
      </c>
      <c r="P154" s="138">
        <f t="shared" si="11"/>
        <v>0</v>
      </c>
      <c r="Q154" s="138">
        <v>0</v>
      </c>
      <c r="R154" s="138">
        <f t="shared" si="12"/>
        <v>0</v>
      </c>
      <c r="S154" s="138">
        <v>0</v>
      </c>
      <c r="T154" s="139">
        <f t="shared" si="13"/>
        <v>0</v>
      </c>
      <c r="AQ154" s="140" t="s">
        <v>139</v>
      </c>
      <c r="AS154" s="140" t="s">
        <v>134</v>
      </c>
      <c r="AT154" s="140" t="s">
        <v>84</v>
      </c>
      <c r="AX154" s="12" t="s">
        <v>133</v>
      </c>
      <c r="BD154" s="141">
        <f t="shared" si="14"/>
        <v>0</v>
      </c>
      <c r="BE154" s="141">
        <f t="shared" si="15"/>
        <v>0</v>
      </c>
      <c r="BF154" s="141">
        <f t="shared" si="16"/>
        <v>0</v>
      </c>
      <c r="BG154" s="141">
        <f t="shared" si="17"/>
        <v>0</v>
      </c>
      <c r="BH154" s="141">
        <f t="shared" si="18"/>
        <v>0</v>
      </c>
      <c r="BI154" s="12" t="s">
        <v>84</v>
      </c>
      <c r="BJ154" s="141">
        <f t="shared" si="19"/>
        <v>0</v>
      </c>
      <c r="BK154" s="12" t="s">
        <v>139</v>
      </c>
      <c r="BL154" s="140" t="s">
        <v>659</v>
      </c>
    </row>
    <row r="155" spans="2:64" s="1" customFormat="1" ht="16.5" customHeight="1">
      <c r="B155" s="127"/>
      <c r="C155" s="209" t="s">
        <v>180</v>
      </c>
      <c r="D155" s="209" t="s">
        <v>134</v>
      </c>
      <c r="E155" s="209" t="s">
        <v>660</v>
      </c>
      <c r="F155" s="209" t="s">
        <v>253</v>
      </c>
      <c r="G155" s="209" t="s">
        <v>137</v>
      </c>
      <c r="H155" s="235">
        <v>2</v>
      </c>
      <c r="I155" s="191"/>
      <c r="J155" s="235">
        <f t="shared" si="10"/>
        <v>0</v>
      </c>
      <c r="K155" s="208"/>
      <c r="L155" s="148" t="s">
        <v>226</v>
      </c>
      <c r="M155" s="136" t="s">
        <v>1</v>
      </c>
      <c r="N155" s="137" t="s">
        <v>42</v>
      </c>
      <c r="P155" s="138">
        <f t="shared" si="11"/>
        <v>0</v>
      </c>
      <c r="Q155" s="138">
        <v>0</v>
      </c>
      <c r="R155" s="138">
        <f t="shared" si="12"/>
        <v>0</v>
      </c>
      <c r="S155" s="138">
        <v>0</v>
      </c>
      <c r="T155" s="139">
        <f t="shared" si="13"/>
        <v>0</v>
      </c>
      <c r="AQ155" s="140" t="s">
        <v>139</v>
      </c>
      <c r="AS155" s="140" t="s">
        <v>134</v>
      </c>
      <c r="AT155" s="140" t="s">
        <v>84</v>
      </c>
      <c r="AX155" s="12" t="s">
        <v>133</v>
      </c>
      <c r="BD155" s="141">
        <f t="shared" si="14"/>
        <v>0</v>
      </c>
      <c r="BE155" s="141">
        <f t="shared" si="15"/>
        <v>0</v>
      </c>
      <c r="BF155" s="141">
        <f t="shared" si="16"/>
        <v>0</v>
      </c>
      <c r="BG155" s="141">
        <f t="shared" si="17"/>
        <v>0</v>
      </c>
      <c r="BH155" s="141">
        <f t="shared" si="18"/>
        <v>0</v>
      </c>
      <c r="BI155" s="12" t="s">
        <v>84</v>
      </c>
      <c r="BJ155" s="141">
        <f t="shared" si="19"/>
        <v>0</v>
      </c>
      <c r="BK155" s="12" t="s">
        <v>139</v>
      </c>
      <c r="BL155" s="140" t="s">
        <v>661</v>
      </c>
    </row>
    <row r="156" spans="2:64" s="1" customFormat="1" ht="16.5" customHeight="1">
      <c r="B156" s="127"/>
      <c r="C156" s="209" t="s">
        <v>408</v>
      </c>
      <c r="D156" s="209" t="s">
        <v>134</v>
      </c>
      <c r="E156" s="209" t="s">
        <v>662</v>
      </c>
      <c r="F156" s="209" t="s">
        <v>663</v>
      </c>
      <c r="G156" s="209" t="s">
        <v>137</v>
      </c>
      <c r="H156" s="235">
        <v>79</v>
      </c>
      <c r="I156" s="191"/>
      <c r="J156" s="235">
        <f t="shared" si="10"/>
        <v>0</v>
      </c>
      <c r="K156" s="208"/>
      <c r="L156" s="148" t="s">
        <v>226</v>
      </c>
      <c r="M156" s="136" t="s">
        <v>1</v>
      </c>
      <c r="N156" s="137" t="s">
        <v>42</v>
      </c>
      <c r="P156" s="138">
        <f t="shared" si="11"/>
        <v>0</v>
      </c>
      <c r="Q156" s="138">
        <v>0</v>
      </c>
      <c r="R156" s="138">
        <f t="shared" si="12"/>
        <v>0</v>
      </c>
      <c r="S156" s="138">
        <v>0</v>
      </c>
      <c r="T156" s="139">
        <f t="shared" si="13"/>
        <v>0</v>
      </c>
      <c r="AQ156" s="140" t="s">
        <v>139</v>
      </c>
      <c r="AS156" s="140" t="s">
        <v>134</v>
      </c>
      <c r="AT156" s="140" t="s">
        <v>84</v>
      </c>
      <c r="AX156" s="12" t="s">
        <v>133</v>
      </c>
      <c r="BD156" s="141">
        <f t="shared" si="14"/>
        <v>0</v>
      </c>
      <c r="BE156" s="141">
        <f t="shared" si="15"/>
        <v>0</v>
      </c>
      <c r="BF156" s="141">
        <f t="shared" si="16"/>
        <v>0</v>
      </c>
      <c r="BG156" s="141">
        <f t="shared" si="17"/>
        <v>0</v>
      </c>
      <c r="BH156" s="141">
        <f t="shared" si="18"/>
        <v>0</v>
      </c>
      <c r="BI156" s="12" t="s">
        <v>84</v>
      </c>
      <c r="BJ156" s="141">
        <f t="shared" si="19"/>
        <v>0</v>
      </c>
      <c r="BK156" s="12" t="s">
        <v>139</v>
      </c>
      <c r="BL156" s="140" t="s">
        <v>664</v>
      </c>
    </row>
    <row r="157" spans="2:64" s="1" customFormat="1" ht="16.5" customHeight="1">
      <c r="B157" s="127"/>
      <c r="C157" s="209" t="s">
        <v>183</v>
      </c>
      <c r="D157" s="209" t="s">
        <v>134</v>
      </c>
      <c r="E157" s="209" t="s">
        <v>665</v>
      </c>
      <c r="F157" s="209" t="s">
        <v>153</v>
      </c>
      <c r="G157" s="209" t="s">
        <v>137</v>
      </c>
      <c r="H157" s="235">
        <v>3</v>
      </c>
      <c r="I157" s="191"/>
      <c r="J157" s="235">
        <f t="shared" si="10"/>
        <v>0</v>
      </c>
      <c r="K157" s="208"/>
      <c r="L157" s="148" t="s">
        <v>226</v>
      </c>
      <c r="M157" s="136" t="s">
        <v>1</v>
      </c>
      <c r="N157" s="137" t="s">
        <v>42</v>
      </c>
      <c r="P157" s="138">
        <f t="shared" si="11"/>
        <v>0</v>
      </c>
      <c r="Q157" s="138">
        <v>0</v>
      </c>
      <c r="R157" s="138">
        <f t="shared" si="12"/>
        <v>0</v>
      </c>
      <c r="S157" s="138">
        <v>0</v>
      </c>
      <c r="T157" s="139">
        <f t="shared" si="13"/>
        <v>0</v>
      </c>
      <c r="AQ157" s="140" t="s">
        <v>139</v>
      </c>
      <c r="AS157" s="140" t="s">
        <v>134</v>
      </c>
      <c r="AT157" s="140" t="s">
        <v>84</v>
      </c>
      <c r="AX157" s="12" t="s">
        <v>133</v>
      </c>
      <c r="BD157" s="141">
        <f t="shared" si="14"/>
        <v>0</v>
      </c>
      <c r="BE157" s="141">
        <f t="shared" si="15"/>
        <v>0</v>
      </c>
      <c r="BF157" s="141">
        <f t="shared" si="16"/>
        <v>0</v>
      </c>
      <c r="BG157" s="141">
        <f t="shared" si="17"/>
        <v>0</v>
      </c>
      <c r="BH157" s="141">
        <f t="shared" si="18"/>
        <v>0</v>
      </c>
      <c r="BI157" s="12" t="s">
        <v>84</v>
      </c>
      <c r="BJ157" s="141">
        <f t="shared" si="19"/>
        <v>0</v>
      </c>
      <c r="BK157" s="12" t="s">
        <v>139</v>
      </c>
      <c r="BL157" s="140" t="s">
        <v>666</v>
      </c>
    </row>
    <row r="158" spans="2:64" s="1" customFormat="1" ht="16.5" customHeight="1">
      <c r="B158" s="127"/>
      <c r="C158" s="209" t="s">
        <v>464</v>
      </c>
      <c r="D158" s="209" t="s">
        <v>134</v>
      </c>
      <c r="E158" s="209" t="s">
        <v>667</v>
      </c>
      <c r="F158" s="209" t="s">
        <v>668</v>
      </c>
      <c r="G158" s="209" t="s">
        <v>137</v>
      </c>
      <c r="H158" s="235">
        <v>3</v>
      </c>
      <c r="I158" s="191"/>
      <c r="J158" s="235">
        <f t="shared" si="10"/>
        <v>0</v>
      </c>
      <c r="K158" s="208"/>
      <c r="L158" s="148" t="s">
        <v>226</v>
      </c>
      <c r="M158" s="136" t="s">
        <v>1</v>
      </c>
      <c r="N158" s="137" t="s">
        <v>42</v>
      </c>
      <c r="P158" s="138">
        <f t="shared" si="11"/>
        <v>0</v>
      </c>
      <c r="Q158" s="138">
        <v>0</v>
      </c>
      <c r="R158" s="138">
        <f t="shared" si="12"/>
        <v>0</v>
      </c>
      <c r="S158" s="138">
        <v>0</v>
      </c>
      <c r="T158" s="139">
        <f t="shared" si="13"/>
        <v>0</v>
      </c>
      <c r="AQ158" s="140" t="s">
        <v>139</v>
      </c>
      <c r="AS158" s="140" t="s">
        <v>134</v>
      </c>
      <c r="AT158" s="140" t="s">
        <v>84</v>
      </c>
      <c r="AX158" s="12" t="s">
        <v>133</v>
      </c>
      <c r="BD158" s="141">
        <f t="shared" si="14"/>
        <v>0</v>
      </c>
      <c r="BE158" s="141">
        <f t="shared" si="15"/>
        <v>0</v>
      </c>
      <c r="BF158" s="141">
        <f t="shared" si="16"/>
        <v>0</v>
      </c>
      <c r="BG158" s="141">
        <f t="shared" si="17"/>
        <v>0</v>
      </c>
      <c r="BH158" s="141">
        <f t="shared" si="18"/>
        <v>0</v>
      </c>
      <c r="BI158" s="12" t="s">
        <v>84</v>
      </c>
      <c r="BJ158" s="141">
        <f t="shared" si="19"/>
        <v>0</v>
      </c>
      <c r="BK158" s="12" t="s">
        <v>139</v>
      </c>
      <c r="BL158" s="140" t="s">
        <v>669</v>
      </c>
    </row>
    <row r="159" spans="2:64" s="1" customFormat="1" ht="16.5" customHeight="1">
      <c r="B159" s="127"/>
      <c r="C159" s="209" t="s">
        <v>186</v>
      </c>
      <c r="D159" s="209" t="s">
        <v>134</v>
      </c>
      <c r="E159" s="209" t="s">
        <v>670</v>
      </c>
      <c r="F159" s="209" t="s">
        <v>671</v>
      </c>
      <c r="G159" s="209" t="s">
        <v>168</v>
      </c>
      <c r="H159" s="235">
        <v>60</v>
      </c>
      <c r="I159" s="191"/>
      <c r="J159" s="235">
        <f t="shared" si="10"/>
        <v>0</v>
      </c>
      <c r="K159" s="208"/>
      <c r="L159" s="148" t="s">
        <v>226</v>
      </c>
      <c r="M159" s="136" t="s">
        <v>1</v>
      </c>
      <c r="N159" s="137" t="s">
        <v>42</v>
      </c>
      <c r="P159" s="138">
        <f t="shared" si="11"/>
        <v>0</v>
      </c>
      <c r="Q159" s="138">
        <v>0</v>
      </c>
      <c r="R159" s="138">
        <f t="shared" si="12"/>
        <v>0</v>
      </c>
      <c r="S159" s="138">
        <v>0</v>
      </c>
      <c r="T159" s="139">
        <f t="shared" si="13"/>
        <v>0</v>
      </c>
      <c r="AQ159" s="140" t="s">
        <v>139</v>
      </c>
      <c r="AS159" s="140" t="s">
        <v>134</v>
      </c>
      <c r="AT159" s="140" t="s">
        <v>84</v>
      </c>
      <c r="AX159" s="12" t="s">
        <v>133</v>
      </c>
      <c r="BD159" s="141">
        <f t="shared" si="14"/>
        <v>0</v>
      </c>
      <c r="BE159" s="141">
        <f t="shared" si="15"/>
        <v>0</v>
      </c>
      <c r="BF159" s="141">
        <f t="shared" si="16"/>
        <v>0</v>
      </c>
      <c r="BG159" s="141">
        <f t="shared" si="17"/>
        <v>0</v>
      </c>
      <c r="BH159" s="141">
        <f t="shared" si="18"/>
        <v>0</v>
      </c>
      <c r="BI159" s="12" t="s">
        <v>84</v>
      </c>
      <c r="BJ159" s="141">
        <f t="shared" si="19"/>
        <v>0</v>
      </c>
      <c r="BK159" s="12" t="s">
        <v>139</v>
      </c>
      <c r="BL159" s="140" t="s">
        <v>672</v>
      </c>
    </row>
    <row r="160" spans="2:64" s="1" customFormat="1" ht="16.5" customHeight="1">
      <c r="B160" s="127"/>
      <c r="C160" s="209" t="s">
        <v>469</v>
      </c>
      <c r="D160" s="209" t="s">
        <v>134</v>
      </c>
      <c r="E160" s="209" t="s">
        <v>673</v>
      </c>
      <c r="F160" s="209" t="s">
        <v>674</v>
      </c>
      <c r="G160" s="209" t="s">
        <v>168</v>
      </c>
      <c r="H160" s="235">
        <v>104</v>
      </c>
      <c r="I160" s="191"/>
      <c r="J160" s="235">
        <f t="shared" si="10"/>
        <v>0</v>
      </c>
      <c r="K160" s="208"/>
      <c r="L160" s="148" t="s">
        <v>226</v>
      </c>
      <c r="M160" s="136" t="s">
        <v>1</v>
      </c>
      <c r="N160" s="137" t="s">
        <v>42</v>
      </c>
      <c r="P160" s="138">
        <f t="shared" si="11"/>
        <v>0</v>
      </c>
      <c r="Q160" s="138">
        <v>0</v>
      </c>
      <c r="R160" s="138">
        <f t="shared" si="12"/>
        <v>0</v>
      </c>
      <c r="S160" s="138">
        <v>0</v>
      </c>
      <c r="T160" s="139">
        <f t="shared" si="13"/>
        <v>0</v>
      </c>
      <c r="AQ160" s="140" t="s">
        <v>139</v>
      </c>
      <c r="AS160" s="140" t="s">
        <v>134</v>
      </c>
      <c r="AT160" s="140" t="s">
        <v>84</v>
      </c>
      <c r="AX160" s="12" t="s">
        <v>133</v>
      </c>
      <c r="BD160" s="141">
        <f t="shared" si="14"/>
        <v>0</v>
      </c>
      <c r="BE160" s="141">
        <f t="shared" si="15"/>
        <v>0</v>
      </c>
      <c r="BF160" s="141">
        <f t="shared" si="16"/>
        <v>0</v>
      </c>
      <c r="BG160" s="141">
        <f t="shared" si="17"/>
        <v>0</v>
      </c>
      <c r="BH160" s="141">
        <f t="shared" si="18"/>
        <v>0</v>
      </c>
      <c r="BI160" s="12" t="s">
        <v>84</v>
      </c>
      <c r="BJ160" s="141">
        <f t="shared" si="19"/>
        <v>0</v>
      </c>
      <c r="BK160" s="12" t="s">
        <v>139</v>
      </c>
      <c r="BL160" s="140" t="s">
        <v>675</v>
      </c>
    </row>
    <row r="161" spans="2:64" s="1" customFormat="1" ht="16.5" customHeight="1">
      <c r="B161" s="127"/>
      <c r="C161" s="209" t="s">
        <v>189</v>
      </c>
      <c r="D161" s="209" t="s">
        <v>134</v>
      </c>
      <c r="E161" s="209" t="s">
        <v>676</v>
      </c>
      <c r="F161" s="209" t="s">
        <v>677</v>
      </c>
      <c r="G161" s="209" t="s">
        <v>168</v>
      </c>
      <c r="H161" s="235">
        <v>120</v>
      </c>
      <c r="I161" s="191"/>
      <c r="J161" s="235">
        <f t="shared" si="10"/>
        <v>0</v>
      </c>
      <c r="K161" s="208"/>
      <c r="L161" s="148" t="s">
        <v>226</v>
      </c>
      <c r="M161" s="136" t="s">
        <v>1</v>
      </c>
      <c r="N161" s="137" t="s">
        <v>42</v>
      </c>
      <c r="P161" s="138">
        <f t="shared" si="11"/>
        <v>0</v>
      </c>
      <c r="Q161" s="138">
        <v>0</v>
      </c>
      <c r="R161" s="138">
        <f t="shared" si="12"/>
        <v>0</v>
      </c>
      <c r="S161" s="138">
        <v>0</v>
      </c>
      <c r="T161" s="139">
        <f t="shared" si="13"/>
        <v>0</v>
      </c>
      <c r="AQ161" s="140" t="s">
        <v>139</v>
      </c>
      <c r="AS161" s="140" t="s">
        <v>134</v>
      </c>
      <c r="AT161" s="140" t="s">
        <v>84</v>
      </c>
      <c r="AX161" s="12" t="s">
        <v>133</v>
      </c>
      <c r="BD161" s="141">
        <f t="shared" si="14"/>
        <v>0</v>
      </c>
      <c r="BE161" s="141">
        <f t="shared" si="15"/>
        <v>0</v>
      </c>
      <c r="BF161" s="141">
        <f t="shared" si="16"/>
        <v>0</v>
      </c>
      <c r="BG161" s="141">
        <f t="shared" si="17"/>
        <v>0</v>
      </c>
      <c r="BH161" s="141">
        <f t="shared" si="18"/>
        <v>0</v>
      </c>
      <c r="BI161" s="12" t="s">
        <v>84</v>
      </c>
      <c r="BJ161" s="141">
        <f t="shared" si="19"/>
        <v>0</v>
      </c>
      <c r="BK161" s="12" t="s">
        <v>139</v>
      </c>
      <c r="BL161" s="140" t="s">
        <v>678</v>
      </c>
    </row>
    <row r="162" spans="2:64" s="1" customFormat="1" ht="16.5" customHeight="1">
      <c r="B162" s="127"/>
      <c r="C162" s="209" t="s">
        <v>474</v>
      </c>
      <c r="D162" s="209" t="s">
        <v>134</v>
      </c>
      <c r="E162" s="209" t="s">
        <v>679</v>
      </c>
      <c r="F162" s="209" t="s">
        <v>680</v>
      </c>
      <c r="G162" s="209" t="s">
        <v>168</v>
      </c>
      <c r="H162" s="235">
        <v>520</v>
      </c>
      <c r="I162" s="191"/>
      <c r="J162" s="235">
        <f t="shared" si="10"/>
        <v>0</v>
      </c>
      <c r="K162" s="208"/>
      <c r="L162" s="148" t="s">
        <v>226</v>
      </c>
      <c r="M162" s="136" t="s">
        <v>1</v>
      </c>
      <c r="N162" s="137" t="s">
        <v>42</v>
      </c>
      <c r="P162" s="138">
        <f t="shared" si="11"/>
        <v>0</v>
      </c>
      <c r="Q162" s="138">
        <v>0</v>
      </c>
      <c r="R162" s="138">
        <f t="shared" si="12"/>
        <v>0</v>
      </c>
      <c r="S162" s="138">
        <v>0</v>
      </c>
      <c r="T162" s="139">
        <f t="shared" si="13"/>
        <v>0</v>
      </c>
      <c r="AQ162" s="140" t="s">
        <v>139</v>
      </c>
      <c r="AS162" s="140" t="s">
        <v>134</v>
      </c>
      <c r="AT162" s="140" t="s">
        <v>84</v>
      </c>
      <c r="AX162" s="12" t="s">
        <v>133</v>
      </c>
      <c r="BD162" s="141">
        <f t="shared" si="14"/>
        <v>0</v>
      </c>
      <c r="BE162" s="141">
        <f t="shared" si="15"/>
        <v>0</v>
      </c>
      <c r="BF162" s="141">
        <f t="shared" si="16"/>
        <v>0</v>
      </c>
      <c r="BG162" s="141">
        <f t="shared" si="17"/>
        <v>0</v>
      </c>
      <c r="BH162" s="141">
        <f t="shared" si="18"/>
        <v>0</v>
      </c>
      <c r="BI162" s="12" t="s">
        <v>84</v>
      </c>
      <c r="BJ162" s="141">
        <f t="shared" si="19"/>
        <v>0</v>
      </c>
      <c r="BK162" s="12" t="s">
        <v>139</v>
      </c>
      <c r="BL162" s="140" t="s">
        <v>681</v>
      </c>
    </row>
    <row r="163" spans="2:64" s="1" customFormat="1" ht="16.5" customHeight="1">
      <c r="B163" s="127"/>
      <c r="C163" s="209" t="s">
        <v>193</v>
      </c>
      <c r="D163" s="209" t="s">
        <v>134</v>
      </c>
      <c r="E163" s="209" t="s">
        <v>682</v>
      </c>
      <c r="F163" s="209" t="s">
        <v>683</v>
      </c>
      <c r="G163" s="209" t="s">
        <v>168</v>
      </c>
      <c r="H163" s="235">
        <v>840</v>
      </c>
      <c r="I163" s="191"/>
      <c r="J163" s="235">
        <f t="shared" si="10"/>
        <v>0</v>
      </c>
      <c r="K163" s="208"/>
      <c r="L163" s="148" t="s">
        <v>226</v>
      </c>
      <c r="M163" s="136" t="s">
        <v>1</v>
      </c>
      <c r="N163" s="137" t="s">
        <v>42</v>
      </c>
      <c r="P163" s="138">
        <f t="shared" si="11"/>
        <v>0</v>
      </c>
      <c r="Q163" s="138">
        <v>0</v>
      </c>
      <c r="R163" s="138">
        <f t="shared" si="12"/>
        <v>0</v>
      </c>
      <c r="S163" s="138">
        <v>0</v>
      </c>
      <c r="T163" s="139">
        <f t="shared" si="13"/>
        <v>0</v>
      </c>
      <c r="AQ163" s="140" t="s">
        <v>139</v>
      </c>
      <c r="AS163" s="140" t="s">
        <v>134</v>
      </c>
      <c r="AT163" s="140" t="s">
        <v>84</v>
      </c>
      <c r="AX163" s="12" t="s">
        <v>133</v>
      </c>
      <c r="BD163" s="141">
        <f t="shared" si="14"/>
        <v>0</v>
      </c>
      <c r="BE163" s="141">
        <f t="shared" si="15"/>
        <v>0</v>
      </c>
      <c r="BF163" s="141">
        <f t="shared" si="16"/>
        <v>0</v>
      </c>
      <c r="BG163" s="141">
        <f t="shared" si="17"/>
        <v>0</v>
      </c>
      <c r="BH163" s="141">
        <f t="shared" si="18"/>
        <v>0</v>
      </c>
      <c r="BI163" s="12" t="s">
        <v>84</v>
      </c>
      <c r="BJ163" s="141">
        <f t="shared" si="19"/>
        <v>0</v>
      </c>
      <c r="BK163" s="12" t="s">
        <v>139</v>
      </c>
      <c r="BL163" s="140" t="s">
        <v>684</v>
      </c>
    </row>
    <row r="164" spans="2:64" s="1" customFormat="1" ht="16.5" customHeight="1">
      <c r="B164" s="127"/>
      <c r="C164" s="209" t="s">
        <v>591</v>
      </c>
      <c r="D164" s="209" t="s">
        <v>134</v>
      </c>
      <c r="E164" s="209" t="s">
        <v>685</v>
      </c>
      <c r="F164" s="209" t="s">
        <v>686</v>
      </c>
      <c r="G164" s="209" t="s">
        <v>137</v>
      </c>
      <c r="H164" s="235">
        <v>30</v>
      </c>
      <c r="I164" s="191"/>
      <c r="J164" s="235">
        <f t="shared" si="10"/>
        <v>0</v>
      </c>
      <c r="K164" s="208"/>
      <c r="L164" s="148" t="s">
        <v>226</v>
      </c>
      <c r="M164" s="136" t="s">
        <v>1</v>
      </c>
      <c r="N164" s="137" t="s">
        <v>42</v>
      </c>
      <c r="P164" s="138">
        <f t="shared" si="11"/>
        <v>0</v>
      </c>
      <c r="Q164" s="138">
        <v>0</v>
      </c>
      <c r="R164" s="138">
        <f t="shared" si="12"/>
        <v>0</v>
      </c>
      <c r="S164" s="138">
        <v>0</v>
      </c>
      <c r="T164" s="139">
        <f t="shared" si="13"/>
        <v>0</v>
      </c>
      <c r="AQ164" s="140" t="s">
        <v>139</v>
      </c>
      <c r="AS164" s="140" t="s">
        <v>134</v>
      </c>
      <c r="AT164" s="140" t="s">
        <v>84</v>
      </c>
      <c r="AX164" s="12" t="s">
        <v>133</v>
      </c>
      <c r="BD164" s="141">
        <f t="shared" si="14"/>
        <v>0</v>
      </c>
      <c r="BE164" s="141">
        <f t="shared" si="15"/>
        <v>0</v>
      </c>
      <c r="BF164" s="141">
        <f t="shared" si="16"/>
        <v>0</v>
      </c>
      <c r="BG164" s="141">
        <f t="shared" si="17"/>
        <v>0</v>
      </c>
      <c r="BH164" s="141">
        <f t="shared" si="18"/>
        <v>0</v>
      </c>
      <c r="BI164" s="12" t="s">
        <v>84</v>
      </c>
      <c r="BJ164" s="141">
        <f t="shared" si="19"/>
        <v>0</v>
      </c>
      <c r="BK164" s="12" t="s">
        <v>139</v>
      </c>
      <c r="BL164" s="140" t="s">
        <v>687</v>
      </c>
    </row>
    <row r="165" spans="2:64" s="1" customFormat="1" ht="16.5" customHeight="1">
      <c r="B165" s="127"/>
      <c r="C165" s="209" t="s">
        <v>196</v>
      </c>
      <c r="D165" s="209" t="s">
        <v>134</v>
      </c>
      <c r="E165" s="209" t="s">
        <v>688</v>
      </c>
      <c r="F165" s="209" t="s">
        <v>689</v>
      </c>
      <c r="G165" s="209" t="s">
        <v>137</v>
      </c>
      <c r="H165" s="235">
        <v>60</v>
      </c>
      <c r="I165" s="191"/>
      <c r="J165" s="235">
        <f t="shared" si="10"/>
        <v>0</v>
      </c>
      <c r="K165" s="208"/>
      <c r="L165" s="148" t="s">
        <v>226</v>
      </c>
      <c r="M165" s="136" t="s">
        <v>1</v>
      </c>
      <c r="N165" s="137" t="s">
        <v>42</v>
      </c>
      <c r="P165" s="138">
        <f t="shared" si="11"/>
        <v>0</v>
      </c>
      <c r="Q165" s="138">
        <v>0</v>
      </c>
      <c r="R165" s="138">
        <f t="shared" si="12"/>
        <v>0</v>
      </c>
      <c r="S165" s="138">
        <v>0</v>
      </c>
      <c r="T165" s="139">
        <f t="shared" si="13"/>
        <v>0</v>
      </c>
      <c r="AQ165" s="140" t="s">
        <v>139</v>
      </c>
      <c r="AS165" s="140" t="s">
        <v>134</v>
      </c>
      <c r="AT165" s="140" t="s">
        <v>84</v>
      </c>
      <c r="AX165" s="12" t="s">
        <v>133</v>
      </c>
      <c r="BD165" s="141">
        <f t="shared" si="14"/>
        <v>0</v>
      </c>
      <c r="BE165" s="141">
        <f t="shared" si="15"/>
        <v>0</v>
      </c>
      <c r="BF165" s="141">
        <f t="shared" si="16"/>
        <v>0</v>
      </c>
      <c r="BG165" s="141">
        <f t="shared" si="17"/>
        <v>0</v>
      </c>
      <c r="BH165" s="141">
        <f t="shared" si="18"/>
        <v>0</v>
      </c>
      <c r="BI165" s="12" t="s">
        <v>84</v>
      </c>
      <c r="BJ165" s="141">
        <f t="shared" si="19"/>
        <v>0</v>
      </c>
      <c r="BK165" s="12" t="s">
        <v>139</v>
      </c>
      <c r="BL165" s="140" t="s">
        <v>690</v>
      </c>
    </row>
    <row r="166" spans="2:64" s="1" customFormat="1" ht="16.5" customHeight="1">
      <c r="B166" s="127"/>
      <c r="C166" s="209" t="s">
        <v>597</v>
      </c>
      <c r="D166" s="209" t="s">
        <v>134</v>
      </c>
      <c r="E166" s="209" t="s">
        <v>691</v>
      </c>
      <c r="F166" s="209" t="s">
        <v>692</v>
      </c>
      <c r="G166" s="209" t="s">
        <v>137</v>
      </c>
      <c r="H166" s="235">
        <v>60</v>
      </c>
      <c r="I166" s="191"/>
      <c r="J166" s="235">
        <f t="shared" si="10"/>
        <v>0</v>
      </c>
      <c r="K166" s="208"/>
      <c r="L166" s="148" t="s">
        <v>226</v>
      </c>
      <c r="M166" s="136" t="s">
        <v>1</v>
      </c>
      <c r="N166" s="137" t="s">
        <v>42</v>
      </c>
      <c r="P166" s="138">
        <f t="shared" si="11"/>
        <v>0</v>
      </c>
      <c r="Q166" s="138">
        <v>0</v>
      </c>
      <c r="R166" s="138">
        <f t="shared" si="12"/>
        <v>0</v>
      </c>
      <c r="S166" s="138">
        <v>0</v>
      </c>
      <c r="T166" s="139">
        <f t="shared" si="13"/>
        <v>0</v>
      </c>
      <c r="AQ166" s="140" t="s">
        <v>139</v>
      </c>
      <c r="AS166" s="140" t="s">
        <v>134</v>
      </c>
      <c r="AT166" s="140" t="s">
        <v>84</v>
      </c>
      <c r="AX166" s="12" t="s">
        <v>133</v>
      </c>
      <c r="BD166" s="141">
        <f t="shared" si="14"/>
        <v>0</v>
      </c>
      <c r="BE166" s="141">
        <f t="shared" si="15"/>
        <v>0</v>
      </c>
      <c r="BF166" s="141">
        <f t="shared" si="16"/>
        <v>0</v>
      </c>
      <c r="BG166" s="141">
        <f t="shared" si="17"/>
        <v>0</v>
      </c>
      <c r="BH166" s="141">
        <f t="shared" si="18"/>
        <v>0</v>
      </c>
      <c r="BI166" s="12" t="s">
        <v>84</v>
      </c>
      <c r="BJ166" s="141">
        <f t="shared" si="19"/>
        <v>0</v>
      </c>
      <c r="BK166" s="12" t="s">
        <v>139</v>
      </c>
      <c r="BL166" s="140" t="s">
        <v>693</v>
      </c>
    </row>
    <row r="167" spans="2:64" s="1" customFormat="1" ht="16.5" customHeight="1">
      <c r="B167" s="127"/>
      <c r="C167" s="209" t="s">
        <v>200</v>
      </c>
      <c r="D167" s="209" t="s">
        <v>134</v>
      </c>
      <c r="E167" s="209" t="s">
        <v>694</v>
      </c>
      <c r="F167" s="209" t="s">
        <v>695</v>
      </c>
      <c r="G167" s="209" t="s">
        <v>137</v>
      </c>
      <c r="H167" s="235">
        <v>300</v>
      </c>
      <c r="I167" s="191"/>
      <c r="J167" s="235">
        <f t="shared" si="10"/>
        <v>0</v>
      </c>
      <c r="K167" s="208"/>
      <c r="L167" s="148" t="s">
        <v>226</v>
      </c>
      <c r="M167" s="136" t="s">
        <v>1</v>
      </c>
      <c r="N167" s="137" t="s">
        <v>42</v>
      </c>
      <c r="P167" s="138">
        <f t="shared" si="11"/>
        <v>0</v>
      </c>
      <c r="Q167" s="138">
        <v>0</v>
      </c>
      <c r="R167" s="138">
        <f t="shared" si="12"/>
        <v>0</v>
      </c>
      <c r="S167" s="138">
        <v>0</v>
      </c>
      <c r="T167" s="139">
        <f t="shared" si="13"/>
        <v>0</v>
      </c>
      <c r="AQ167" s="140" t="s">
        <v>139</v>
      </c>
      <c r="AS167" s="140" t="s">
        <v>134</v>
      </c>
      <c r="AT167" s="140" t="s">
        <v>84</v>
      </c>
      <c r="AX167" s="12" t="s">
        <v>133</v>
      </c>
      <c r="BD167" s="141">
        <f t="shared" si="14"/>
        <v>0</v>
      </c>
      <c r="BE167" s="141">
        <f t="shared" si="15"/>
        <v>0</v>
      </c>
      <c r="BF167" s="141">
        <f t="shared" si="16"/>
        <v>0</v>
      </c>
      <c r="BG167" s="141">
        <f t="shared" si="17"/>
        <v>0</v>
      </c>
      <c r="BH167" s="141">
        <f t="shared" si="18"/>
        <v>0</v>
      </c>
      <c r="BI167" s="12" t="s">
        <v>84</v>
      </c>
      <c r="BJ167" s="141">
        <f t="shared" si="19"/>
        <v>0</v>
      </c>
      <c r="BK167" s="12" t="s">
        <v>139</v>
      </c>
      <c r="BL167" s="140" t="s">
        <v>696</v>
      </c>
    </row>
    <row r="168" spans="2:64" s="1" customFormat="1" ht="16.5" customHeight="1">
      <c r="B168" s="127"/>
      <c r="C168" s="209" t="s">
        <v>487</v>
      </c>
      <c r="D168" s="209" t="s">
        <v>134</v>
      </c>
      <c r="E168" s="209" t="s">
        <v>697</v>
      </c>
      <c r="F168" s="209" t="s">
        <v>698</v>
      </c>
      <c r="G168" s="209" t="s">
        <v>137</v>
      </c>
      <c r="H168" s="235">
        <v>500</v>
      </c>
      <c r="I168" s="191"/>
      <c r="J168" s="235">
        <f t="shared" si="10"/>
        <v>0</v>
      </c>
      <c r="K168" s="208"/>
      <c r="L168" s="148" t="s">
        <v>226</v>
      </c>
      <c r="M168" s="136" t="s">
        <v>1</v>
      </c>
      <c r="N168" s="137" t="s">
        <v>42</v>
      </c>
      <c r="P168" s="138">
        <f t="shared" si="11"/>
        <v>0</v>
      </c>
      <c r="Q168" s="138">
        <v>0</v>
      </c>
      <c r="R168" s="138">
        <f t="shared" si="12"/>
        <v>0</v>
      </c>
      <c r="S168" s="138">
        <v>0</v>
      </c>
      <c r="T168" s="139">
        <f t="shared" si="13"/>
        <v>0</v>
      </c>
      <c r="AQ168" s="140" t="s">
        <v>139</v>
      </c>
      <c r="AS168" s="140" t="s">
        <v>134</v>
      </c>
      <c r="AT168" s="140" t="s">
        <v>84</v>
      </c>
      <c r="AX168" s="12" t="s">
        <v>133</v>
      </c>
      <c r="BD168" s="141">
        <f t="shared" si="14"/>
        <v>0</v>
      </c>
      <c r="BE168" s="141">
        <f t="shared" si="15"/>
        <v>0</v>
      </c>
      <c r="BF168" s="141">
        <f t="shared" si="16"/>
        <v>0</v>
      </c>
      <c r="BG168" s="141">
        <f t="shared" si="17"/>
        <v>0</v>
      </c>
      <c r="BH168" s="141">
        <f t="shared" si="18"/>
        <v>0</v>
      </c>
      <c r="BI168" s="12" t="s">
        <v>84</v>
      </c>
      <c r="BJ168" s="141">
        <f t="shared" si="19"/>
        <v>0</v>
      </c>
      <c r="BK168" s="12" t="s">
        <v>139</v>
      </c>
      <c r="BL168" s="140" t="s">
        <v>699</v>
      </c>
    </row>
    <row r="169" spans="2:64" s="1" customFormat="1" ht="16.5" customHeight="1">
      <c r="B169" s="127"/>
      <c r="C169" s="209" t="s">
        <v>203</v>
      </c>
      <c r="D169" s="209" t="s">
        <v>134</v>
      </c>
      <c r="E169" s="209" t="s">
        <v>700</v>
      </c>
      <c r="F169" s="209" t="s">
        <v>701</v>
      </c>
      <c r="G169" s="209" t="s">
        <v>137</v>
      </c>
      <c r="H169" s="235">
        <v>3</v>
      </c>
      <c r="I169" s="191"/>
      <c r="J169" s="235">
        <f t="shared" si="10"/>
        <v>0</v>
      </c>
      <c r="K169" s="208"/>
      <c r="L169" s="148" t="s">
        <v>226</v>
      </c>
      <c r="M169" s="136" t="s">
        <v>1</v>
      </c>
      <c r="N169" s="137" t="s">
        <v>42</v>
      </c>
      <c r="P169" s="138">
        <f t="shared" si="11"/>
        <v>0</v>
      </c>
      <c r="Q169" s="138">
        <v>0</v>
      </c>
      <c r="R169" s="138">
        <f t="shared" si="12"/>
        <v>0</v>
      </c>
      <c r="S169" s="138">
        <v>0</v>
      </c>
      <c r="T169" s="139">
        <f t="shared" si="13"/>
        <v>0</v>
      </c>
      <c r="AQ169" s="140" t="s">
        <v>139</v>
      </c>
      <c r="AS169" s="140" t="s">
        <v>134</v>
      </c>
      <c r="AT169" s="140" t="s">
        <v>84</v>
      </c>
      <c r="AX169" s="12" t="s">
        <v>133</v>
      </c>
      <c r="BD169" s="141">
        <f t="shared" si="14"/>
        <v>0</v>
      </c>
      <c r="BE169" s="141">
        <f t="shared" si="15"/>
        <v>0</v>
      </c>
      <c r="BF169" s="141">
        <f t="shared" si="16"/>
        <v>0</v>
      </c>
      <c r="BG169" s="141">
        <f t="shared" si="17"/>
        <v>0</v>
      </c>
      <c r="BH169" s="141">
        <f t="shared" si="18"/>
        <v>0</v>
      </c>
      <c r="BI169" s="12" t="s">
        <v>84</v>
      </c>
      <c r="BJ169" s="141">
        <f t="shared" si="19"/>
        <v>0</v>
      </c>
      <c r="BK169" s="12" t="s">
        <v>139</v>
      </c>
      <c r="BL169" s="140" t="s">
        <v>702</v>
      </c>
    </row>
    <row r="170" spans="2:64" s="1" customFormat="1" ht="16.5" customHeight="1">
      <c r="B170" s="127"/>
      <c r="C170" s="209" t="s">
        <v>494</v>
      </c>
      <c r="D170" s="209" t="s">
        <v>134</v>
      </c>
      <c r="E170" s="209" t="s">
        <v>703</v>
      </c>
      <c r="F170" s="209" t="s">
        <v>704</v>
      </c>
      <c r="G170" s="209" t="s">
        <v>137</v>
      </c>
      <c r="H170" s="235">
        <v>2</v>
      </c>
      <c r="I170" s="191"/>
      <c r="J170" s="235">
        <f t="shared" si="10"/>
        <v>0</v>
      </c>
      <c r="K170" s="208"/>
      <c r="L170" s="148" t="s">
        <v>226</v>
      </c>
      <c r="M170" s="136" t="s">
        <v>1</v>
      </c>
      <c r="N170" s="137" t="s">
        <v>42</v>
      </c>
      <c r="P170" s="138">
        <f t="shared" si="11"/>
        <v>0</v>
      </c>
      <c r="Q170" s="138">
        <v>0</v>
      </c>
      <c r="R170" s="138">
        <f t="shared" si="12"/>
        <v>0</v>
      </c>
      <c r="S170" s="138">
        <v>0</v>
      </c>
      <c r="T170" s="139">
        <f t="shared" si="13"/>
        <v>0</v>
      </c>
      <c r="AQ170" s="140" t="s">
        <v>139</v>
      </c>
      <c r="AS170" s="140" t="s">
        <v>134</v>
      </c>
      <c r="AT170" s="140" t="s">
        <v>84</v>
      </c>
      <c r="AX170" s="12" t="s">
        <v>133</v>
      </c>
      <c r="BD170" s="141">
        <f t="shared" si="14"/>
        <v>0</v>
      </c>
      <c r="BE170" s="141">
        <f t="shared" si="15"/>
        <v>0</v>
      </c>
      <c r="BF170" s="141">
        <f t="shared" si="16"/>
        <v>0</v>
      </c>
      <c r="BG170" s="141">
        <f t="shared" si="17"/>
        <v>0</v>
      </c>
      <c r="BH170" s="141">
        <f t="shared" si="18"/>
        <v>0</v>
      </c>
      <c r="BI170" s="12" t="s">
        <v>84</v>
      </c>
      <c r="BJ170" s="141">
        <f t="shared" si="19"/>
        <v>0</v>
      </c>
      <c r="BK170" s="12" t="s">
        <v>139</v>
      </c>
      <c r="BL170" s="140" t="s">
        <v>705</v>
      </c>
    </row>
    <row r="171" spans="2:64" s="1" customFormat="1" ht="16.5" customHeight="1">
      <c r="B171" s="127"/>
      <c r="C171" s="209" t="s">
        <v>206</v>
      </c>
      <c r="D171" s="209" t="s">
        <v>134</v>
      </c>
      <c r="E171" s="209" t="s">
        <v>706</v>
      </c>
      <c r="F171" s="209" t="s">
        <v>707</v>
      </c>
      <c r="G171" s="209" t="s">
        <v>137</v>
      </c>
      <c r="H171" s="235">
        <v>25</v>
      </c>
      <c r="I171" s="191"/>
      <c r="J171" s="235">
        <f t="shared" si="10"/>
        <v>0</v>
      </c>
      <c r="K171" s="208"/>
      <c r="L171" s="148" t="s">
        <v>226</v>
      </c>
      <c r="M171" s="136" t="s">
        <v>1</v>
      </c>
      <c r="N171" s="137" t="s">
        <v>42</v>
      </c>
      <c r="P171" s="138">
        <f t="shared" si="11"/>
        <v>0</v>
      </c>
      <c r="Q171" s="138">
        <v>0</v>
      </c>
      <c r="R171" s="138">
        <f t="shared" si="12"/>
        <v>0</v>
      </c>
      <c r="S171" s="138">
        <v>0</v>
      </c>
      <c r="T171" s="139">
        <f t="shared" si="13"/>
        <v>0</v>
      </c>
      <c r="AQ171" s="140" t="s">
        <v>139</v>
      </c>
      <c r="AS171" s="140" t="s">
        <v>134</v>
      </c>
      <c r="AT171" s="140" t="s">
        <v>84</v>
      </c>
      <c r="AX171" s="12" t="s">
        <v>133</v>
      </c>
      <c r="BD171" s="141">
        <f t="shared" si="14"/>
        <v>0</v>
      </c>
      <c r="BE171" s="141">
        <f t="shared" si="15"/>
        <v>0</v>
      </c>
      <c r="BF171" s="141">
        <f t="shared" si="16"/>
        <v>0</v>
      </c>
      <c r="BG171" s="141">
        <f t="shared" si="17"/>
        <v>0</v>
      </c>
      <c r="BH171" s="141">
        <f t="shared" si="18"/>
        <v>0</v>
      </c>
      <c r="BI171" s="12" t="s">
        <v>84</v>
      </c>
      <c r="BJ171" s="141">
        <f t="shared" si="19"/>
        <v>0</v>
      </c>
      <c r="BK171" s="12" t="s">
        <v>139</v>
      </c>
      <c r="BL171" s="140" t="s">
        <v>708</v>
      </c>
    </row>
    <row r="172" spans="2:64" s="1" customFormat="1" ht="16.5" customHeight="1">
      <c r="B172" s="127"/>
      <c r="C172" s="209" t="s">
        <v>499</v>
      </c>
      <c r="D172" s="209" t="s">
        <v>134</v>
      </c>
      <c r="E172" s="209" t="s">
        <v>709</v>
      </c>
      <c r="F172" s="209" t="s">
        <v>710</v>
      </c>
      <c r="G172" s="209" t="s">
        <v>137</v>
      </c>
      <c r="H172" s="235">
        <v>1</v>
      </c>
      <c r="I172" s="191"/>
      <c r="J172" s="235">
        <f t="shared" si="10"/>
        <v>0</v>
      </c>
      <c r="K172" s="208"/>
      <c r="L172" s="148" t="s">
        <v>226</v>
      </c>
      <c r="M172" s="136" t="s">
        <v>1</v>
      </c>
      <c r="N172" s="137" t="s">
        <v>42</v>
      </c>
      <c r="P172" s="138">
        <f t="shared" si="11"/>
        <v>0</v>
      </c>
      <c r="Q172" s="138">
        <v>0</v>
      </c>
      <c r="R172" s="138">
        <f t="shared" si="12"/>
        <v>0</v>
      </c>
      <c r="S172" s="138">
        <v>0</v>
      </c>
      <c r="T172" s="139">
        <f t="shared" si="13"/>
        <v>0</v>
      </c>
      <c r="AQ172" s="140" t="s">
        <v>139</v>
      </c>
      <c r="AS172" s="140" t="s">
        <v>134</v>
      </c>
      <c r="AT172" s="140" t="s">
        <v>84</v>
      </c>
      <c r="AX172" s="12" t="s">
        <v>133</v>
      </c>
      <c r="BD172" s="141">
        <f t="shared" si="14"/>
        <v>0</v>
      </c>
      <c r="BE172" s="141">
        <f t="shared" si="15"/>
        <v>0</v>
      </c>
      <c r="BF172" s="141">
        <f t="shared" si="16"/>
        <v>0</v>
      </c>
      <c r="BG172" s="141">
        <f t="shared" si="17"/>
        <v>0</v>
      </c>
      <c r="BH172" s="141">
        <f t="shared" si="18"/>
        <v>0</v>
      </c>
      <c r="BI172" s="12" t="s">
        <v>84</v>
      </c>
      <c r="BJ172" s="141">
        <f t="shared" si="19"/>
        <v>0</v>
      </c>
      <c r="BK172" s="12" t="s">
        <v>139</v>
      </c>
      <c r="BL172" s="140" t="s">
        <v>711</v>
      </c>
    </row>
    <row r="173" spans="2:64" s="1" customFormat="1" ht="16.5" customHeight="1">
      <c r="B173" s="127"/>
      <c r="C173" s="209" t="s">
        <v>210</v>
      </c>
      <c r="D173" s="209" t="s">
        <v>134</v>
      </c>
      <c r="E173" s="209" t="s">
        <v>712</v>
      </c>
      <c r="F173" s="209" t="s">
        <v>713</v>
      </c>
      <c r="G173" s="209" t="s">
        <v>137</v>
      </c>
      <c r="H173" s="235">
        <v>1</v>
      </c>
      <c r="I173" s="191"/>
      <c r="J173" s="235">
        <f t="shared" si="10"/>
        <v>0</v>
      </c>
      <c r="K173" s="208"/>
      <c r="L173" s="148" t="s">
        <v>226</v>
      </c>
      <c r="M173" s="136" t="s">
        <v>1</v>
      </c>
      <c r="N173" s="137" t="s">
        <v>42</v>
      </c>
      <c r="P173" s="138">
        <f t="shared" si="11"/>
        <v>0</v>
      </c>
      <c r="Q173" s="138">
        <v>0</v>
      </c>
      <c r="R173" s="138">
        <f t="shared" si="12"/>
        <v>0</v>
      </c>
      <c r="S173" s="138">
        <v>0</v>
      </c>
      <c r="T173" s="139">
        <f t="shared" si="13"/>
        <v>0</v>
      </c>
      <c r="AQ173" s="140" t="s">
        <v>139</v>
      </c>
      <c r="AS173" s="140" t="s">
        <v>134</v>
      </c>
      <c r="AT173" s="140" t="s">
        <v>84</v>
      </c>
      <c r="AX173" s="12" t="s">
        <v>133</v>
      </c>
      <c r="BD173" s="141">
        <f t="shared" si="14"/>
        <v>0</v>
      </c>
      <c r="BE173" s="141">
        <f t="shared" si="15"/>
        <v>0</v>
      </c>
      <c r="BF173" s="141">
        <f t="shared" si="16"/>
        <v>0</v>
      </c>
      <c r="BG173" s="141">
        <f t="shared" si="17"/>
        <v>0</v>
      </c>
      <c r="BH173" s="141">
        <f t="shared" si="18"/>
        <v>0</v>
      </c>
      <c r="BI173" s="12" t="s">
        <v>84</v>
      </c>
      <c r="BJ173" s="141">
        <f t="shared" si="19"/>
        <v>0</v>
      </c>
      <c r="BK173" s="12" t="s">
        <v>139</v>
      </c>
      <c r="BL173" s="140" t="s">
        <v>714</v>
      </c>
    </row>
    <row r="174" spans="2:64" s="1" customFormat="1" ht="16.5" customHeight="1">
      <c r="B174" s="127"/>
      <c r="C174" s="209" t="s">
        <v>505</v>
      </c>
      <c r="D174" s="209" t="s">
        <v>134</v>
      </c>
      <c r="E174" s="209" t="s">
        <v>715</v>
      </c>
      <c r="F174" s="209" t="s">
        <v>716</v>
      </c>
      <c r="G174" s="209" t="s">
        <v>137</v>
      </c>
      <c r="H174" s="235">
        <v>1</v>
      </c>
      <c r="I174" s="191"/>
      <c r="J174" s="235">
        <f t="shared" si="10"/>
        <v>0</v>
      </c>
      <c r="K174" s="208"/>
      <c r="L174" s="148" t="s">
        <v>226</v>
      </c>
      <c r="M174" s="136" t="s">
        <v>1</v>
      </c>
      <c r="N174" s="137" t="s">
        <v>42</v>
      </c>
      <c r="P174" s="138">
        <f t="shared" si="11"/>
        <v>0</v>
      </c>
      <c r="Q174" s="138">
        <v>0</v>
      </c>
      <c r="R174" s="138">
        <f t="shared" si="12"/>
        <v>0</v>
      </c>
      <c r="S174" s="138">
        <v>0</v>
      </c>
      <c r="T174" s="139">
        <f t="shared" si="13"/>
        <v>0</v>
      </c>
      <c r="AQ174" s="140" t="s">
        <v>139</v>
      </c>
      <c r="AS174" s="140" t="s">
        <v>134</v>
      </c>
      <c r="AT174" s="140" t="s">
        <v>84</v>
      </c>
      <c r="AX174" s="12" t="s">
        <v>133</v>
      </c>
      <c r="BD174" s="141">
        <f t="shared" si="14"/>
        <v>0</v>
      </c>
      <c r="BE174" s="141">
        <f t="shared" si="15"/>
        <v>0</v>
      </c>
      <c r="BF174" s="141">
        <f t="shared" si="16"/>
        <v>0</v>
      </c>
      <c r="BG174" s="141">
        <f t="shared" si="17"/>
        <v>0</v>
      </c>
      <c r="BH174" s="141">
        <f t="shared" si="18"/>
        <v>0</v>
      </c>
      <c r="BI174" s="12" t="s">
        <v>84</v>
      </c>
      <c r="BJ174" s="141">
        <f t="shared" si="19"/>
        <v>0</v>
      </c>
      <c r="BK174" s="12" t="s">
        <v>139</v>
      </c>
      <c r="BL174" s="140" t="s">
        <v>717</v>
      </c>
    </row>
    <row r="175" spans="2:64" s="1" customFormat="1" ht="16.5" customHeight="1">
      <c r="B175" s="127"/>
      <c r="C175" s="209" t="s">
        <v>214</v>
      </c>
      <c r="D175" s="209" t="s">
        <v>134</v>
      </c>
      <c r="E175" s="209" t="s">
        <v>718</v>
      </c>
      <c r="F175" s="209" t="s">
        <v>719</v>
      </c>
      <c r="G175" s="209" t="s">
        <v>137</v>
      </c>
      <c r="H175" s="235">
        <v>6</v>
      </c>
      <c r="I175" s="191"/>
      <c r="J175" s="235">
        <f t="shared" si="10"/>
        <v>0</v>
      </c>
      <c r="K175" s="208"/>
      <c r="L175" s="148" t="s">
        <v>226</v>
      </c>
      <c r="M175" s="136" t="s">
        <v>1</v>
      </c>
      <c r="N175" s="137" t="s">
        <v>42</v>
      </c>
      <c r="P175" s="138">
        <f t="shared" si="11"/>
        <v>0</v>
      </c>
      <c r="Q175" s="138">
        <v>0</v>
      </c>
      <c r="R175" s="138">
        <f t="shared" si="12"/>
        <v>0</v>
      </c>
      <c r="S175" s="138">
        <v>0</v>
      </c>
      <c r="T175" s="139">
        <f t="shared" si="13"/>
        <v>0</v>
      </c>
      <c r="AQ175" s="140" t="s">
        <v>139</v>
      </c>
      <c r="AS175" s="140" t="s">
        <v>134</v>
      </c>
      <c r="AT175" s="140" t="s">
        <v>84</v>
      </c>
      <c r="AX175" s="12" t="s">
        <v>133</v>
      </c>
      <c r="BD175" s="141">
        <f t="shared" si="14"/>
        <v>0</v>
      </c>
      <c r="BE175" s="141">
        <f t="shared" si="15"/>
        <v>0</v>
      </c>
      <c r="BF175" s="141">
        <f t="shared" si="16"/>
        <v>0</v>
      </c>
      <c r="BG175" s="141">
        <f t="shared" si="17"/>
        <v>0</v>
      </c>
      <c r="BH175" s="141">
        <f t="shared" si="18"/>
        <v>0</v>
      </c>
      <c r="BI175" s="12" t="s">
        <v>84</v>
      </c>
      <c r="BJ175" s="141">
        <f t="shared" si="19"/>
        <v>0</v>
      </c>
      <c r="BK175" s="12" t="s">
        <v>139</v>
      </c>
      <c r="BL175" s="140" t="s">
        <v>720</v>
      </c>
    </row>
    <row r="176" spans="2:64" s="1" customFormat="1" ht="16.5" customHeight="1">
      <c r="B176" s="127"/>
      <c r="C176" s="209" t="s">
        <v>511</v>
      </c>
      <c r="D176" s="209" t="s">
        <v>134</v>
      </c>
      <c r="E176" s="209" t="s">
        <v>721</v>
      </c>
      <c r="F176" s="209" t="s">
        <v>722</v>
      </c>
      <c r="G176" s="209" t="s">
        <v>137</v>
      </c>
      <c r="H176" s="235">
        <v>1</v>
      </c>
      <c r="I176" s="191"/>
      <c r="J176" s="235">
        <f t="shared" si="10"/>
        <v>0</v>
      </c>
      <c r="K176" s="208"/>
      <c r="L176" s="148" t="s">
        <v>226</v>
      </c>
      <c r="M176" s="136" t="s">
        <v>1</v>
      </c>
      <c r="N176" s="137" t="s">
        <v>42</v>
      </c>
      <c r="P176" s="138">
        <f t="shared" si="11"/>
        <v>0</v>
      </c>
      <c r="Q176" s="138">
        <v>0</v>
      </c>
      <c r="R176" s="138">
        <f t="shared" si="12"/>
        <v>0</v>
      </c>
      <c r="S176" s="138">
        <v>0</v>
      </c>
      <c r="T176" s="139">
        <f t="shared" si="13"/>
        <v>0</v>
      </c>
      <c r="AQ176" s="140" t="s">
        <v>139</v>
      </c>
      <c r="AS176" s="140" t="s">
        <v>134</v>
      </c>
      <c r="AT176" s="140" t="s">
        <v>84</v>
      </c>
      <c r="AX176" s="12" t="s">
        <v>133</v>
      </c>
      <c r="BD176" s="141">
        <f t="shared" si="14"/>
        <v>0</v>
      </c>
      <c r="BE176" s="141">
        <f t="shared" si="15"/>
        <v>0</v>
      </c>
      <c r="BF176" s="141">
        <f t="shared" si="16"/>
        <v>0</v>
      </c>
      <c r="BG176" s="141">
        <f t="shared" si="17"/>
        <v>0</v>
      </c>
      <c r="BH176" s="141">
        <f t="shared" si="18"/>
        <v>0</v>
      </c>
      <c r="BI176" s="12" t="s">
        <v>84</v>
      </c>
      <c r="BJ176" s="141">
        <f t="shared" si="19"/>
        <v>0</v>
      </c>
      <c r="BK176" s="12" t="s">
        <v>139</v>
      </c>
      <c r="BL176" s="140" t="s">
        <v>723</v>
      </c>
    </row>
    <row r="177" spans="2:64" s="1" customFormat="1" ht="16.5" customHeight="1">
      <c r="B177" s="127"/>
      <c r="C177" s="209" t="s">
        <v>218</v>
      </c>
      <c r="D177" s="209" t="s">
        <v>134</v>
      </c>
      <c r="E177" s="209" t="s">
        <v>724</v>
      </c>
      <c r="F177" s="209" t="s">
        <v>725</v>
      </c>
      <c r="G177" s="209" t="s">
        <v>137</v>
      </c>
      <c r="H177" s="235">
        <v>4</v>
      </c>
      <c r="I177" s="191"/>
      <c r="J177" s="235">
        <f t="shared" ref="J177:J208" si="20">ROUND(I177*H177,2)</f>
        <v>0</v>
      </c>
      <c r="K177" s="208"/>
      <c r="L177" s="148" t="s">
        <v>226</v>
      </c>
      <c r="M177" s="136" t="s">
        <v>1</v>
      </c>
      <c r="N177" s="137" t="s">
        <v>42</v>
      </c>
      <c r="P177" s="138">
        <f t="shared" ref="P177:P208" si="21">O177*H177</f>
        <v>0</v>
      </c>
      <c r="Q177" s="138">
        <v>0</v>
      </c>
      <c r="R177" s="138">
        <f t="shared" ref="R177:R208" si="22">Q177*H177</f>
        <v>0</v>
      </c>
      <c r="S177" s="138">
        <v>0</v>
      </c>
      <c r="T177" s="139">
        <f t="shared" ref="T177:T208" si="23">S177*H177</f>
        <v>0</v>
      </c>
      <c r="AQ177" s="140" t="s">
        <v>139</v>
      </c>
      <c r="AS177" s="140" t="s">
        <v>134</v>
      </c>
      <c r="AT177" s="140" t="s">
        <v>84</v>
      </c>
      <c r="AX177" s="12" t="s">
        <v>133</v>
      </c>
      <c r="BD177" s="141">
        <f t="shared" ref="BD177:BD211" si="24">IF(N177="základní",J177,0)</f>
        <v>0</v>
      </c>
      <c r="BE177" s="141">
        <f t="shared" ref="BE177:BE211" si="25">IF(N177="snížená",J177,0)</f>
        <v>0</v>
      </c>
      <c r="BF177" s="141">
        <f t="shared" ref="BF177:BF211" si="26">IF(N177="zákl. přenesená",J177,0)</f>
        <v>0</v>
      </c>
      <c r="BG177" s="141">
        <f t="shared" ref="BG177:BG211" si="27">IF(N177="sníž. přenesená",J177,0)</f>
        <v>0</v>
      </c>
      <c r="BH177" s="141">
        <f t="shared" ref="BH177:BH211" si="28">IF(N177="nulová",J177,0)</f>
        <v>0</v>
      </c>
      <c r="BI177" s="12" t="s">
        <v>84</v>
      </c>
      <c r="BJ177" s="141">
        <f t="shared" ref="BJ177:BJ211" si="29">ROUND(I177*H177,2)</f>
        <v>0</v>
      </c>
      <c r="BK177" s="12" t="s">
        <v>139</v>
      </c>
      <c r="BL177" s="140" t="s">
        <v>726</v>
      </c>
    </row>
    <row r="178" spans="2:64" s="1" customFormat="1" ht="16.5" customHeight="1">
      <c r="B178" s="127"/>
      <c r="C178" s="209" t="s">
        <v>516</v>
      </c>
      <c r="D178" s="209" t="s">
        <v>134</v>
      </c>
      <c r="E178" s="209" t="s">
        <v>727</v>
      </c>
      <c r="F178" s="209" t="s">
        <v>728</v>
      </c>
      <c r="G178" s="209" t="s">
        <v>137</v>
      </c>
      <c r="H178" s="235">
        <v>1</v>
      </c>
      <c r="I178" s="191"/>
      <c r="J178" s="235">
        <f t="shared" si="20"/>
        <v>0</v>
      </c>
      <c r="K178" s="208"/>
      <c r="L178" s="148" t="s">
        <v>226</v>
      </c>
      <c r="M178" s="136" t="s">
        <v>1</v>
      </c>
      <c r="N178" s="137" t="s">
        <v>42</v>
      </c>
      <c r="P178" s="138">
        <f t="shared" si="21"/>
        <v>0</v>
      </c>
      <c r="Q178" s="138">
        <v>0</v>
      </c>
      <c r="R178" s="138">
        <f t="shared" si="22"/>
        <v>0</v>
      </c>
      <c r="S178" s="138">
        <v>0</v>
      </c>
      <c r="T178" s="139">
        <f t="shared" si="23"/>
        <v>0</v>
      </c>
      <c r="AQ178" s="140" t="s">
        <v>139</v>
      </c>
      <c r="AS178" s="140" t="s">
        <v>134</v>
      </c>
      <c r="AT178" s="140" t="s">
        <v>84</v>
      </c>
      <c r="AX178" s="12" t="s">
        <v>133</v>
      </c>
      <c r="BD178" s="141">
        <f t="shared" si="24"/>
        <v>0</v>
      </c>
      <c r="BE178" s="141">
        <f t="shared" si="25"/>
        <v>0</v>
      </c>
      <c r="BF178" s="141">
        <f t="shared" si="26"/>
        <v>0</v>
      </c>
      <c r="BG178" s="141">
        <f t="shared" si="27"/>
        <v>0</v>
      </c>
      <c r="BH178" s="141">
        <f t="shared" si="28"/>
        <v>0</v>
      </c>
      <c r="BI178" s="12" t="s">
        <v>84</v>
      </c>
      <c r="BJ178" s="141">
        <f t="shared" si="29"/>
        <v>0</v>
      </c>
      <c r="BK178" s="12" t="s">
        <v>139</v>
      </c>
      <c r="BL178" s="140" t="s">
        <v>729</v>
      </c>
    </row>
    <row r="179" spans="2:64" s="1" customFormat="1" ht="16.5" customHeight="1">
      <c r="B179" s="127"/>
      <c r="C179" s="209" t="s">
        <v>222</v>
      </c>
      <c r="D179" s="209" t="s">
        <v>134</v>
      </c>
      <c r="E179" s="209" t="s">
        <v>730</v>
      </c>
      <c r="F179" s="209" t="s">
        <v>731</v>
      </c>
      <c r="G179" s="209" t="s">
        <v>137</v>
      </c>
      <c r="H179" s="235">
        <v>5</v>
      </c>
      <c r="I179" s="191"/>
      <c r="J179" s="235">
        <f t="shared" si="20"/>
        <v>0</v>
      </c>
      <c r="K179" s="208"/>
      <c r="L179" s="148" t="s">
        <v>226</v>
      </c>
      <c r="M179" s="136" t="s">
        <v>1</v>
      </c>
      <c r="N179" s="137" t="s">
        <v>42</v>
      </c>
      <c r="P179" s="138">
        <f t="shared" si="21"/>
        <v>0</v>
      </c>
      <c r="Q179" s="138">
        <v>0</v>
      </c>
      <c r="R179" s="138">
        <f t="shared" si="22"/>
        <v>0</v>
      </c>
      <c r="S179" s="138">
        <v>0</v>
      </c>
      <c r="T179" s="139">
        <f t="shared" si="23"/>
        <v>0</v>
      </c>
      <c r="AQ179" s="140" t="s">
        <v>139</v>
      </c>
      <c r="AS179" s="140" t="s">
        <v>134</v>
      </c>
      <c r="AT179" s="140" t="s">
        <v>84</v>
      </c>
      <c r="AX179" s="12" t="s">
        <v>133</v>
      </c>
      <c r="BD179" s="141">
        <f t="shared" si="24"/>
        <v>0</v>
      </c>
      <c r="BE179" s="141">
        <f t="shared" si="25"/>
        <v>0</v>
      </c>
      <c r="BF179" s="141">
        <f t="shared" si="26"/>
        <v>0</v>
      </c>
      <c r="BG179" s="141">
        <f t="shared" si="27"/>
        <v>0</v>
      </c>
      <c r="BH179" s="141">
        <f t="shared" si="28"/>
        <v>0</v>
      </c>
      <c r="BI179" s="12" t="s">
        <v>84</v>
      </c>
      <c r="BJ179" s="141">
        <f t="shared" si="29"/>
        <v>0</v>
      </c>
      <c r="BK179" s="12" t="s">
        <v>139</v>
      </c>
      <c r="BL179" s="140" t="s">
        <v>732</v>
      </c>
    </row>
    <row r="180" spans="2:64" s="1" customFormat="1" ht="16.5" customHeight="1">
      <c r="B180" s="127"/>
      <c r="C180" s="209" t="s">
        <v>521</v>
      </c>
      <c r="D180" s="209" t="s">
        <v>134</v>
      </c>
      <c r="E180" s="209" t="s">
        <v>733</v>
      </c>
      <c r="F180" s="209" t="s">
        <v>734</v>
      </c>
      <c r="G180" s="209" t="s">
        <v>137</v>
      </c>
      <c r="H180" s="235">
        <v>9</v>
      </c>
      <c r="I180" s="191"/>
      <c r="J180" s="235">
        <f t="shared" si="20"/>
        <v>0</v>
      </c>
      <c r="K180" s="208"/>
      <c r="L180" s="148" t="s">
        <v>226</v>
      </c>
      <c r="M180" s="136" t="s">
        <v>1</v>
      </c>
      <c r="N180" s="137" t="s">
        <v>42</v>
      </c>
      <c r="P180" s="138">
        <f t="shared" si="21"/>
        <v>0</v>
      </c>
      <c r="Q180" s="138">
        <v>0</v>
      </c>
      <c r="R180" s="138">
        <f t="shared" si="22"/>
        <v>0</v>
      </c>
      <c r="S180" s="138">
        <v>0</v>
      </c>
      <c r="T180" s="139">
        <f t="shared" si="23"/>
        <v>0</v>
      </c>
      <c r="AQ180" s="140" t="s">
        <v>139</v>
      </c>
      <c r="AS180" s="140" t="s">
        <v>134</v>
      </c>
      <c r="AT180" s="140" t="s">
        <v>84</v>
      </c>
      <c r="AX180" s="12" t="s">
        <v>133</v>
      </c>
      <c r="BD180" s="141">
        <f t="shared" si="24"/>
        <v>0</v>
      </c>
      <c r="BE180" s="141">
        <f t="shared" si="25"/>
        <v>0</v>
      </c>
      <c r="BF180" s="141">
        <f t="shared" si="26"/>
        <v>0</v>
      </c>
      <c r="BG180" s="141">
        <f t="shared" si="27"/>
        <v>0</v>
      </c>
      <c r="BH180" s="141">
        <f t="shared" si="28"/>
        <v>0</v>
      </c>
      <c r="BI180" s="12" t="s">
        <v>84</v>
      </c>
      <c r="BJ180" s="141">
        <f t="shared" si="29"/>
        <v>0</v>
      </c>
      <c r="BK180" s="12" t="s">
        <v>139</v>
      </c>
      <c r="BL180" s="140" t="s">
        <v>735</v>
      </c>
    </row>
    <row r="181" spans="2:64" s="1" customFormat="1" ht="16.5" customHeight="1">
      <c r="B181" s="127"/>
      <c r="C181" s="209" t="s">
        <v>524</v>
      </c>
      <c r="D181" s="209" t="s">
        <v>134</v>
      </c>
      <c r="E181" s="209" t="s">
        <v>736</v>
      </c>
      <c r="F181" s="209" t="s">
        <v>737</v>
      </c>
      <c r="G181" s="209" t="s">
        <v>137</v>
      </c>
      <c r="H181" s="235">
        <v>7</v>
      </c>
      <c r="I181" s="191"/>
      <c r="J181" s="235">
        <f t="shared" si="20"/>
        <v>0</v>
      </c>
      <c r="K181" s="208"/>
      <c r="L181" s="148" t="s">
        <v>226</v>
      </c>
      <c r="M181" s="136" t="s">
        <v>1</v>
      </c>
      <c r="N181" s="137" t="s">
        <v>42</v>
      </c>
      <c r="P181" s="138">
        <f t="shared" si="21"/>
        <v>0</v>
      </c>
      <c r="Q181" s="138">
        <v>0</v>
      </c>
      <c r="R181" s="138">
        <f t="shared" si="22"/>
        <v>0</v>
      </c>
      <c r="S181" s="138">
        <v>0</v>
      </c>
      <c r="T181" s="139">
        <f t="shared" si="23"/>
        <v>0</v>
      </c>
      <c r="AQ181" s="140" t="s">
        <v>139</v>
      </c>
      <c r="AS181" s="140" t="s">
        <v>134</v>
      </c>
      <c r="AT181" s="140" t="s">
        <v>84</v>
      </c>
      <c r="AX181" s="12" t="s">
        <v>133</v>
      </c>
      <c r="BD181" s="141">
        <f t="shared" si="24"/>
        <v>0</v>
      </c>
      <c r="BE181" s="141">
        <f t="shared" si="25"/>
        <v>0</v>
      </c>
      <c r="BF181" s="141">
        <f t="shared" si="26"/>
        <v>0</v>
      </c>
      <c r="BG181" s="141">
        <f t="shared" si="27"/>
        <v>0</v>
      </c>
      <c r="BH181" s="141">
        <f t="shared" si="28"/>
        <v>0</v>
      </c>
      <c r="BI181" s="12" t="s">
        <v>84</v>
      </c>
      <c r="BJ181" s="141">
        <f t="shared" si="29"/>
        <v>0</v>
      </c>
      <c r="BK181" s="12" t="s">
        <v>139</v>
      </c>
      <c r="BL181" s="140" t="s">
        <v>738</v>
      </c>
    </row>
    <row r="182" spans="2:64" s="1" customFormat="1" ht="16.5" customHeight="1">
      <c r="B182" s="127"/>
      <c r="C182" s="209" t="s">
        <v>527</v>
      </c>
      <c r="D182" s="209" t="s">
        <v>134</v>
      </c>
      <c r="E182" s="209" t="s">
        <v>739</v>
      </c>
      <c r="F182" s="209" t="s">
        <v>740</v>
      </c>
      <c r="G182" s="209" t="s">
        <v>137</v>
      </c>
      <c r="H182" s="235">
        <v>22</v>
      </c>
      <c r="I182" s="191"/>
      <c r="J182" s="235">
        <f t="shared" si="20"/>
        <v>0</v>
      </c>
      <c r="K182" s="208"/>
      <c r="L182" s="148" t="s">
        <v>226</v>
      </c>
      <c r="M182" s="136" t="s">
        <v>1</v>
      </c>
      <c r="N182" s="137" t="s">
        <v>42</v>
      </c>
      <c r="P182" s="138">
        <f t="shared" si="21"/>
        <v>0</v>
      </c>
      <c r="Q182" s="138">
        <v>0</v>
      </c>
      <c r="R182" s="138">
        <f t="shared" si="22"/>
        <v>0</v>
      </c>
      <c r="S182" s="138">
        <v>0</v>
      </c>
      <c r="T182" s="139">
        <f t="shared" si="23"/>
        <v>0</v>
      </c>
      <c r="AQ182" s="140" t="s">
        <v>139</v>
      </c>
      <c r="AS182" s="140" t="s">
        <v>134</v>
      </c>
      <c r="AT182" s="140" t="s">
        <v>84</v>
      </c>
      <c r="AX182" s="12" t="s">
        <v>133</v>
      </c>
      <c r="BD182" s="141">
        <f t="shared" si="24"/>
        <v>0</v>
      </c>
      <c r="BE182" s="141">
        <f t="shared" si="25"/>
        <v>0</v>
      </c>
      <c r="BF182" s="141">
        <f t="shared" si="26"/>
        <v>0</v>
      </c>
      <c r="BG182" s="141">
        <f t="shared" si="27"/>
        <v>0</v>
      </c>
      <c r="BH182" s="141">
        <f t="shared" si="28"/>
        <v>0</v>
      </c>
      <c r="BI182" s="12" t="s">
        <v>84</v>
      </c>
      <c r="BJ182" s="141">
        <f t="shared" si="29"/>
        <v>0</v>
      </c>
      <c r="BK182" s="12" t="s">
        <v>139</v>
      </c>
      <c r="BL182" s="140" t="s">
        <v>741</v>
      </c>
    </row>
    <row r="183" spans="2:64" s="1" customFormat="1" ht="16.5" customHeight="1">
      <c r="B183" s="127"/>
      <c r="C183" s="209" t="s">
        <v>530</v>
      </c>
      <c r="D183" s="209" t="s">
        <v>134</v>
      </c>
      <c r="E183" s="209" t="s">
        <v>742</v>
      </c>
      <c r="F183" s="209" t="s">
        <v>743</v>
      </c>
      <c r="G183" s="209" t="s">
        <v>137</v>
      </c>
      <c r="H183" s="235">
        <v>4</v>
      </c>
      <c r="I183" s="191"/>
      <c r="J183" s="235">
        <f t="shared" si="20"/>
        <v>0</v>
      </c>
      <c r="K183" s="208"/>
      <c r="L183" s="148" t="s">
        <v>226</v>
      </c>
      <c r="M183" s="136" t="s">
        <v>1</v>
      </c>
      <c r="N183" s="137" t="s">
        <v>42</v>
      </c>
      <c r="P183" s="138">
        <f t="shared" si="21"/>
        <v>0</v>
      </c>
      <c r="Q183" s="138">
        <v>0</v>
      </c>
      <c r="R183" s="138">
        <f t="shared" si="22"/>
        <v>0</v>
      </c>
      <c r="S183" s="138">
        <v>0</v>
      </c>
      <c r="T183" s="139">
        <f t="shared" si="23"/>
        <v>0</v>
      </c>
      <c r="AQ183" s="140" t="s">
        <v>139</v>
      </c>
      <c r="AS183" s="140" t="s">
        <v>134</v>
      </c>
      <c r="AT183" s="140" t="s">
        <v>84</v>
      </c>
      <c r="AX183" s="12" t="s">
        <v>133</v>
      </c>
      <c r="BD183" s="141">
        <f t="shared" si="24"/>
        <v>0</v>
      </c>
      <c r="BE183" s="141">
        <f t="shared" si="25"/>
        <v>0</v>
      </c>
      <c r="BF183" s="141">
        <f t="shared" si="26"/>
        <v>0</v>
      </c>
      <c r="BG183" s="141">
        <f t="shared" si="27"/>
        <v>0</v>
      </c>
      <c r="BH183" s="141">
        <f t="shared" si="28"/>
        <v>0</v>
      </c>
      <c r="BI183" s="12" t="s">
        <v>84</v>
      </c>
      <c r="BJ183" s="141">
        <f t="shared" si="29"/>
        <v>0</v>
      </c>
      <c r="BK183" s="12" t="s">
        <v>139</v>
      </c>
      <c r="BL183" s="140" t="s">
        <v>744</v>
      </c>
    </row>
    <row r="184" spans="2:64" s="1" customFormat="1" ht="16.5" customHeight="1">
      <c r="B184" s="127"/>
      <c r="C184" s="209" t="s">
        <v>533</v>
      </c>
      <c r="D184" s="209" t="s">
        <v>134</v>
      </c>
      <c r="E184" s="209" t="s">
        <v>745</v>
      </c>
      <c r="F184" s="209" t="s">
        <v>746</v>
      </c>
      <c r="G184" s="209" t="s">
        <v>137</v>
      </c>
      <c r="H184" s="235">
        <v>1</v>
      </c>
      <c r="I184" s="191"/>
      <c r="J184" s="235">
        <f t="shared" si="20"/>
        <v>0</v>
      </c>
      <c r="K184" s="208"/>
      <c r="L184" s="148" t="s">
        <v>226</v>
      </c>
      <c r="M184" s="136" t="s">
        <v>1</v>
      </c>
      <c r="N184" s="137" t="s">
        <v>42</v>
      </c>
      <c r="P184" s="138">
        <f t="shared" si="21"/>
        <v>0</v>
      </c>
      <c r="Q184" s="138">
        <v>0</v>
      </c>
      <c r="R184" s="138">
        <f t="shared" si="22"/>
        <v>0</v>
      </c>
      <c r="S184" s="138">
        <v>0</v>
      </c>
      <c r="T184" s="139">
        <f t="shared" si="23"/>
        <v>0</v>
      </c>
      <c r="AQ184" s="140" t="s">
        <v>139</v>
      </c>
      <c r="AS184" s="140" t="s">
        <v>134</v>
      </c>
      <c r="AT184" s="140" t="s">
        <v>84</v>
      </c>
      <c r="AX184" s="12" t="s">
        <v>133</v>
      </c>
      <c r="BD184" s="141">
        <f t="shared" si="24"/>
        <v>0</v>
      </c>
      <c r="BE184" s="141">
        <f t="shared" si="25"/>
        <v>0</v>
      </c>
      <c r="BF184" s="141">
        <f t="shared" si="26"/>
        <v>0</v>
      </c>
      <c r="BG184" s="141">
        <f t="shared" si="27"/>
        <v>0</v>
      </c>
      <c r="BH184" s="141">
        <f t="shared" si="28"/>
        <v>0</v>
      </c>
      <c r="BI184" s="12" t="s">
        <v>84</v>
      </c>
      <c r="BJ184" s="141">
        <f t="shared" si="29"/>
        <v>0</v>
      </c>
      <c r="BK184" s="12" t="s">
        <v>139</v>
      </c>
      <c r="BL184" s="140" t="s">
        <v>747</v>
      </c>
    </row>
    <row r="185" spans="2:64" s="1" customFormat="1" ht="16.5" customHeight="1">
      <c r="B185" s="127"/>
      <c r="C185" s="209" t="s">
        <v>536</v>
      </c>
      <c r="D185" s="209" t="s">
        <v>134</v>
      </c>
      <c r="E185" s="209" t="s">
        <v>748</v>
      </c>
      <c r="F185" s="209" t="s">
        <v>749</v>
      </c>
      <c r="G185" s="209" t="s">
        <v>137</v>
      </c>
      <c r="H185" s="235">
        <v>1</v>
      </c>
      <c r="I185" s="191"/>
      <c r="J185" s="235">
        <f t="shared" si="20"/>
        <v>0</v>
      </c>
      <c r="K185" s="208"/>
      <c r="L185" s="148" t="s">
        <v>226</v>
      </c>
      <c r="M185" s="136" t="s">
        <v>1</v>
      </c>
      <c r="N185" s="137" t="s">
        <v>42</v>
      </c>
      <c r="P185" s="138">
        <f t="shared" si="21"/>
        <v>0</v>
      </c>
      <c r="Q185" s="138">
        <v>0</v>
      </c>
      <c r="R185" s="138">
        <f t="shared" si="22"/>
        <v>0</v>
      </c>
      <c r="S185" s="138">
        <v>0</v>
      </c>
      <c r="T185" s="139">
        <f t="shared" si="23"/>
        <v>0</v>
      </c>
      <c r="AQ185" s="140" t="s">
        <v>139</v>
      </c>
      <c r="AS185" s="140" t="s">
        <v>134</v>
      </c>
      <c r="AT185" s="140" t="s">
        <v>84</v>
      </c>
      <c r="AX185" s="12" t="s">
        <v>133</v>
      </c>
      <c r="BD185" s="141">
        <f t="shared" si="24"/>
        <v>0</v>
      </c>
      <c r="BE185" s="141">
        <f t="shared" si="25"/>
        <v>0</v>
      </c>
      <c r="BF185" s="141">
        <f t="shared" si="26"/>
        <v>0</v>
      </c>
      <c r="BG185" s="141">
        <f t="shared" si="27"/>
        <v>0</v>
      </c>
      <c r="BH185" s="141">
        <f t="shared" si="28"/>
        <v>0</v>
      </c>
      <c r="BI185" s="12" t="s">
        <v>84</v>
      </c>
      <c r="BJ185" s="141">
        <f t="shared" si="29"/>
        <v>0</v>
      </c>
      <c r="BK185" s="12" t="s">
        <v>139</v>
      </c>
      <c r="BL185" s="140" t="s">
        <v>750</v>
      </c>
    </row>
    <row r="186" spans="2:64" s="1" customFormat="1" ht="16.5" customHeight="1">
      <c r="B186" s="127"/>
      <c r="C186" s="209" t="s">
        <v>539</v>
      </c>
      <c r="D186" s="209" t="s">
        <v>134</v>
      </c>
      <c r="E186" s="209" t="s">
        <v>751</v>
      </c>
      <c r="F186" s="209" t="s">
        <v>752</v>
      </c>
      <c r="G186" s="209" t="s">
        <v>137</v>
      </c>
      <c r="H186" s="235">
        <v>4</v>
      </c>
      <c r="I186" s="191"/>
      <c r="J186" s="235">
        <f t="shared" si="20"/>
        <v>0</v>
      </c>
      <c r="K186" s="208"/>
      <c r="L186" s="148" t="s">
        <v>226</v>
      </c>
      <c r="M186" s="136" t="s">
        <v>1</v>
      </c>
      <c r="N186" s="137" t="s">
        <v>42</v>
      </c>
      <c r="P186" s="138">
        <f t="shared" si="21"/>
        <v>0</v>
      </c>
      <c r="Q186" s="138">
        <v>0</v>
      </c>
      <c r="R186" s="138">
        <f t="shared" si="22"/>
        <v>0</v>
      </c>
      <c r="S186" s="138">
        <v>0</v>
      </c>
      <c r="T186" s="139">
        <f t="shared" si="23"/>
        <v>0</v>
      </c>
      <c r="AQ186" s="140" t="s">
        <v>139</v>
      </c>
      <c r="AS186" s="140" t="s">
        <v>134</v>
      </c>
      <c r="AT186" s="140" t="s">
        <v>84</v>
      </c>
      <c r="AX186" s="12" t="s">
        <v>133</v>
      </c>
      <c r="BD186" s="141">
        <f t="shared" si="24"/>
        <v>0</v>
      </c>
      <c r="BE186" s="141">
        <f t="shared" si="25"/>
        <v>0</v>
      </c>
      <c r="BF186" s="141">
        <f t="shared" si="26"/>
        <v>0</v>
      </c>
      <c r="BG186" s="141">
        <f t="shared" si="27"/>
        <v>0</v>
      </c>
      <c r="BH186" s="141">
        <f t="shared" si="28"/>
        <v>0</v>
      </c>
      <c r="BI186" s="12" t="s">
        <v>84</v>
      </c>
      <c r="BJ186" s="141">
        <f t="shared" si="29"/>
        <v>0</v>
      </c>
      <c r="BK186" s="12" t="s">
        <v>139</v>
      </c>
      <c r="BL186" s="140" t="s">
        <v>753</v>
      </c>
    </row>
    <row r="187" spans="2:64" s="1" customFormat="1" ht="16.5" customHeight="1">
      <c r="B187" s="127"/>
      <c r="C187" s="209" t="s">
        <v>542</v>
      </c>
      <c r="D187" s="209" t="s">
        <v>134</v>
      </c>
      <c r="E187" s="209" t="s">
        <v>754</v>
      </c>
      <c r="F187" s="209" t="s">
        <v>755</v>
      </c>
      <c r="G187" s="209" t="s">
        <v>137</v>
      </c>
      <c r="H187" s="235">
        <v>2</v>
      </c>
      <c r="I187" s="191"/>
      <c r="J187" s="235">
        <f t="shared" si="20"/>
        <v>0</v>
      </c>
      <c r="K187" s="208"/>
      <c r="L187" s="148" t="s">
        <v>226</v>
      </c>
      <c r="M187" s="136" t="s">
        <v>1</v>
      </c>
      <c r="N187" s="137" t="s">
        <v>42</v>
      </c>
      <c r="P187" s="138">
        <f t="shared" si="21"/>
        <v>0</v>
      </c>
      <c r="Q187" s="138">
        <v>0</v>
      </c>
      <c r="R187" s="138">
        <f t="shared" si="22"/>
        <v>0</v>
      </c>
      <c r="S187" s="138">
        <v>0</v>
      </c>
      <c r="T187" s="139">
        <f t="shared" si="23"/>
        <v>0</v>
      </c>
      <c r="AQ187" s="140" t="s">
        <v>139</v>
      </c>
      <c r="AS187" s="140" t="s">
        <v>134</v>
      </c>
      <c r="AT187" s="140" t="s">
        <v>84</v>
      </c>
      <c r="AX187" s="12" t="s">
        <v>133</v>
      </c>
      <c r="BD187" s="141">
        <f t="shared" si="24"/>
        <v>0</v>
      </c>
      <c r="BE187" s="141">
        <f t="shared" si="25"/>
        <v>0</v>
      </c>
      <c r="BF187" s="141">
        <f t="shared" si="26"/>
        <v>0</v>
      </c>
      <c r="BG187" s="141">
        <f t="shared" si="27"/>
        <v>0</v>
      </c>
      <c r="BH187" s="141">
        <f t="shared" si="28"/>
        <v>0</v>
      </c>
      <c r="BI187" s="12" t="s">
        <v>84</v>
      </c>
      <c r="BJ187" s="141">
        <f t="shared" si="29"/>
        <v>0</v>
      </c>
      <c r="BK187" s="12" t="s">
        <v>139</v>
      </c>
      <c r="BL187" s="140" t="s">
        <v>756</v>
      </c>
    </row>
    <row r="188" spans="2:64" s="1" customFormat="1" ht="16.5" customHeight="1">
      <c r="B188" s="127"/>
      <c r="C188" s="209" t="s">
        <v>545</v>
      </c>
      <c r="D188" s="209" t="s">
        <v>134</v>
      </c>
      <c r="E188" s="209" t="s">
        <v>757</v>
      </c>
      <c r="F188" s="209" t="s">
        <v>758</v>
      </c>
      <c r="G188" s="209" t="s">
        <v>137</v>
      </c>
      <c r="H188" s="235">
        <v>17</v>
      </c>
      <c r="I188" s="191"/>
      <c r="J188" s="235">
        <f t="shared" si="20"/>
        <v>0</v>
      </c>
      <c r="K188" s="208"/>
      <c r="L188" s="148" t="s">
        <v>226</v>
      </c>
      <c r="M188" s="136" t="s">
        <v>1</v>
      </c>
      <c r="N188" s="137" t="s">
        <v>42</v>
      </c>
      <c r="P188" s="138">
        <f t="shared" si="21"/>
        <v>0</v>
      </c>
      <c r="Q188" s="138">
        <v>0</v>
      </c>
      <c r="R188" s="138">
        <f t="shared" si="22"/>
        <v>0</v>
      </c>
      <c r="S188" s="138">
        <v>0</v>
      </c>
      <c r="T188" s="139">
        <f t="shared" si="23"/>
        <v>0</v>
      </c>
      <c r="AQ188" s="140" t="s">
        <v>139</v>
      </c>
      <c r="AS188" s="140" t="s">
        <v>134</v>
      </c>
      <c r="AT188" s="140" t="s">
        <v>84</v>
      </c>
      <c r="AX188" s="12" t="s">
        <v>133</v>
      </c>
      <c r="BD188" s="141">
        <f t="shared" si="24"/>
        <v>0</v>
      </c>
      <c r="BE188" s="141">
        <f t="shared" si="25"/>
        <v>0</v>
      </c>
      <c r="BF188" s="141">
        <f t="shared" si="26"/>
        <v>0</v>
      </c>
      <c r="BG188" s="141">
        <f t="shared" si="27"/>
        <v>0</v>
      </c>
      <c r="BH188" s="141">
        <f t="shared" si="28"/>
        <v>0</v>
      </c>
      <c r="BI188" s="12" t="s">
        <v>84</v>
      </c>
      <c r="BJ188" s="141">
        <f t="shared" si="29"/>
        <v>0</v>
      </c>
      <c r="BK188" s="12" t="s">
        <v>139</v>
      </c>
      <c r="BL188" s="140" t="s">
        <v>759</v>
      </c>
    </row>
    <row r="189" spans="2:64" s="1" customFormat="1" ht="16.5" customHeight="1">
      <c r="B189" s="127"/>
      <c r="C189" s="209" t="s">
        <v>548</v>
      </c>
      <c r="D189" s="209" t="s">
        <v>134</v>
      </c>
      <c r="E189" s="209" t="s">
        <v>760</v>
      </c>
      <c r="F189" s="209" t="s">
        <v>761</v>
      </c>
      <c r="G189" s="209" t="s">
        <v>137</v>
      </c>
      <c r="H189" s="235">
        <v>10</v>
      </c>
      <c r="I189" s="191"/>
      <c r="J189" s="235">
        <f t="shared" si="20"/>
        <v>0</v>
      </c>
      <c r="K189" s="208"/>
      <c r="L189" s="148" t="s">
        <v>226</v>
      </c>
      <c r="M189" s="136" t="s">
        <v>1</v>
      </c>
      <c r="N189" s="137" t="s">
        <v>42</v>
      </c>
      <c r="P189" s="138">
        <f t="shared" si="21"/>
        <v>0</v>
      </c>
      <c r="Q189" s="138">
        <v>0</v>
      </c>
      <c r="R189" s="138">
        <f t="shared" si="22"/>
        <v>0</v>
      </c>
      <c r="S189" s="138">
        <v>0</v>
      </c>
      <c r="T189" s="139">
        <f t="shared" si="23"/>
        <v>0</v>
      </c>
      <c r="AQ189" s="140" t="s">
        <v>139</v>
      </c>
      <c r="AS189" s="140" t="s">
        <v>134</v>
      </c>
      <c r="AT189" s="140" t="s">
        <v>84</v>
      </c>
      <c r="AX189" s="12" t="s">
        <v>133</v>
      </c>
      <c r="BD189" s="141">
        <f t="shared" si="24"/>
        <v>0</v>
      </c>
      <c r="BE189" s="141">
        <f t="shared" si="25"/>
        <v>0</v>
      </c>
      <c r="BF189" s="141">
        <f t="shared" si="26"/>
        <v>0</v>
      </c>
      <c r="BG189" s="141">
        <f t="shared" si="27"/>
        <v>0</v>
      </c>
      <c r="BH189" s="141">
        <f t="shared" si="28"/>
        <v>0</v>
      </c>
      <c r="BI189" s="12" t="s">
        <v>84</v>
      </c>
      <c r="BJ189" s="141">
        <f t="shared" si="29"/>
        <v>0</v>
      </c>
      <c r="BK189" s="12" t="s">
        <v>139</v>
      </c>
      <c r="BL189" s="140" t="s">
        <v>762</v>
      </c>
    </row>
    <row r="190" spans="2:64" s="1" customFormat="1" ht="16.5" customHeight="1">
      <c r="B190" s="127"/>
      <c r="C190" s="209" t="s">
        <v>552</v>
      </c>
      <c r="D190" s="209" t="s">
        <v>134</v>
      </c>
      <c r="E190" s="209" t="s">
        <v>763</v>
      </c>
      <c r="F190" s="209" t="s">
        <v>764</v>
      </c>
      <c r="G190" s="209" t="s">
        <v>137</v>
      </c>
      <c r="H190" s="235">
        <v>20</v>
      </c>
      <c r="I190" s="191"/>
      <c r="J190" s="235">
        <f t="shared" si="20"/>
        <v>0</v>
      </c>
      <c r="K190" s="208"/>
      <c r="L190" s="148" t="s">
        <v>226</v>
      </c>
      <c r="M190" s="136" t="s">
        <v>1</v>
      </c>
      <c r="N190" s="137" t="s">
        <v>42</v>
      </c>
      <c r="P190" s="138">
        <f t="shared" si="21"/>
        <v>0</v>
      </c>
      <c r="Q190" s="138">
        <v>0</v>
      </c>
      <c r="R190" s="138">
        <f t="shared" si="22"/>
        <v>0</v>
      </c>
      <c r="S190" s="138">
        <v>0</v>
      </c>
      <c r="T190" s="139">
        <f t="shared" si="23"/>
        <v>0</v>
      </c>
      <c r="AQ190" s="140" t="s">
        <v>139</v>
      </c>
      <c r="AS190" s="140" t="s">
        <v>134</v>
      </c>
      <c r="AT190" s="140" t="s">
        <v>84</v>
      </c>
      <c r="AX190" s="12" t="s">
        <v>133</v>
      </c>
      <c r="BD190" s="141">
        <f t="shared" si="24"/>
        <v>0</v>
      </c>
      <c r="BE190" s="141">
        <f t="shared" si="25"/>
        <v>0</v>
      </c>
      <c r="BF190" s="141">
        <f t="shared" si="26"/>
        <v>0</v>
      </c>
      <c r="BG190" s="141">
        <f t="shared" si="27"/>
        <v>0</v>
      </c>
      <c r="BH190" s="141">
        <f t="shared" si="28"/>
        <v>0</v>
      </c>
      <c r="BI190" s="12" t="s">
        <v>84</v>
      </c>
      <c r="BJ190" s="141">
        <f t="shared" si="29"/>
        <v>0</v>
      </c>
      <c r="BK190" s="12" t="s">
        <v>139</v>
      </c>
      <c r="BL190" s="140" t="s">
        <v>765</v>
      </c>
    </row>
    <row r="191" spans="2:64" s="1" customFormat="1" ht="16.5" customHeight="1">
      <c r="B191" s="127"/>
      <c r="C191" s="209" t="s">
        <v>555</v>
      </c>
      <c r="D191" s="209" t="s">
        <v>134</v>
      </c>
      <c r="E191" s="209" t="s">
        <v>766</v>
      </c>
      <c r="F191" s="209" t="s">
        <v>767</v>
      </c>
      <c r="G191" s="209" t="s">
        <v>137</v>
      </c>
      <c r="H191" s="235">
        <v>20</v>
      </c>
      <c r="I191" s="191"/>
      <c r="J191" s="235">
        <f t="shared" si="20"/>
        <v>0</v>
      </c>
      <c r="K191" s="208"/>
      <c r="L191" s="148" t="s">
        <v>226</v>
      </c>
      <c r="M191" s="136" t="s">
        <v>1</v>
      </c>
      <c r="N191" s="137" t="s">
        <v>42</v>
      </c>
      <c r="P191" s="138">
        <f t="shared" si="21"/>
        <v>0</v>
      </c>
      <c r="Q191" s="138">
        <v>0</v>
      </c>
      <c r="R191" s="138">
        <f t="shared" si="22"/>
        <v>0</v>
      </c>
      <c r="S191" s="138">
        <v>0</v>
      </c>
      <c r="T191" s="139">
        <f t="shared" si="23"/>
        <v>0</v>
      </c>
      <c r="AQ191" s="140" t="s">
        <v>139</v>
      </c>
      <c r="AS191" s="140" t="s">
        <v>134</v>
      </c>
      <c r="AT191" s="140" t="s">
        <v>84</v>
      </c>
      <c r="AX191" s="12" t="s">
        <v>133</v>
      </c>
      <c r="BD191" s="141">
        <f t="shared" si="24"/>
        <v>0</v>
      </c>
      <c r="BE191" s="141">
        <f t="shared" si="25"/>
        <v>0</v>
      </c>
      <c r="BF191" s="141">
        <f t="shared" si="26"/>
        <v>0</v>
      </c>
      <c r="BG191" s="141">
        <f t="shared" si="27"/>
        <v>0</v>
      </c>
      <c r="BH191" s="141">
        <f t="shared" si="28"/>
        <v>0</v>
      </c>
      <c r="BI191" s="12" t="s">
        <v>84</v>
      </c>
      <c r="BJ191" s="141">
        <f t="shared" si="29"/>
        <v>0</v>
      </c>
      <c r="BK191" s="12" t="s">
        <v>139</v>
      </c>
      <c r="BL191" s="140" t="s">
        <v>768</v>
      </c>
    </row>
    <row r="192" spans="2:64" s="1" customFormat="1" ht="16.5" customHeight="1">
      <c r="B192" s="127"/>
      <c r="C192" s="209" t="s">
        <v>560</v>
      </c>
      <c r="D192" s="209" t="s">
        <v>134</v>
      </c>
      <c r="E192" s="209" t="s">
        <v>769</v>
      </c>
      <c r="F192" s="209" t="s">
        <v>770</v>
      </c>
      <c r="G192" s="209" t="s">
        <v>137</v>
      </c>
      <c r="H192" s="235">
        <v>50</v>
      </c>
      <c r="I192" s="191"/>
      <c r="J192" s="235">
        <f t="shared" si="20"/>
        <v>0</v>
      </c>
      <c r="K192" s="208"/>
      <c r="L192" s="148" t="s">
        <v>226</v>
      </c>
      <c r="M192" s="136" t="s">
        <v>1</v>
      </c>
      <c r="N192" s="137" t="s">
        <v>42</v>
      </c>
      <c r="P192" s="138">
        <f t="shared" si="21"/>
        <v>0</v>
      </c>
      <c r="Q192" s="138">
        <v>0</v>
      </c>
      <c r="R192" s="138">
        <f t="shared" si="22"/>
        <v>0</v>
      </c>
      <c r="S192" s="138">
        <v>0</v>
      </c>
      <c r="T192" s="139">
        <f t="shared" si="23"/>
        <v>0</v>
      </c>
      <c r="AQ192" s="140" t="s">
        <v>139</v>
      </c>
      <c r="AS192" s="140" t="s">
        <v>134</v>
      </c>
      <c r="AT192" s="140" t="s">
        <v>84</v>
      </c>
      <c r="AX192" s="12" t="s">
        <v>133</v>
      </c>
      <c r="BD192" s="141">
        <f t="shared" si="24"/>
        <v>0</v>
      </c>
      <c r="BE192" s="141">
        <f t="shared" si="25"/>
        <v>0</v>
      </c>
      <c r="BF192" s="141">
        <f t="shared" si="26"/>
        <v>0</v>
      </c>
      <c r="BG192" s="141">
        <f t="shared" si="27"/>
        <v>0</v>
      </c>
      <c r="BH192" s="141">
        <f t="shared" si="28"/>
        <v>0</v>
      </c>
      <c r="BI192" s="12" t="s">
        <v>84</v>
      </c>
      <c r="BJ192" s="141">
        <f t="shared" si="29"/>
        <v>0</v>
      </c>
      <c r="BK192" s="12" t="s">
        <v>139</v>
      </c>
      <c r="BL192" s="140" t="s">
        <v>771</v>
      </c>
    </row>
    <row r="193" spans="2:64" s="1" customFormat="1" ht="16.5" customHeight="1">
      <c r="B193" s="127"/>
      <c r="C193" s="209" t="s">
        <v>564</v>
      </c>
      <c r="D193" s="209" t="s">
        <v>134</v>
      </c>
      <c r="E193" s="209" t="s">
        <v>772</v>
      </c>
      <c r="F193" s="209" t="s">
        <v>773</v>
      </c>
      <c r="G193" s="209" t="s">
        <v>137</v>
      </c>
      <c r="H193" s="235">
        <v>100</v>
      </c>
      <c r="I193" s="191"/>
      <c r="J193" s="235">
        <f t="shared" si="20"/>
        <v>0</v>
      </c>
      <c r="K193" s="208"/>
      <c r="L193" s="148" t="s">
        <v>226</v>
      </c>
      <c r="M193" s="136" t="s">
        <v>1</v>
      </c>
      <c r="N193" s="137" t="s">
        <v>42</v>
      </c>
      <c r="P193" s="138">
        <f t="shared" si="21"/>
        <v>0</v>
      </c>
      <c r="Q193" s="138">
        <v>0</v>
      </c>
      <c r="R193" s="138">
        <f t="shared" si="22"/>
        <v>0</v>
      </c>
      <c r="S193" s="138">
        <v>0</v>
      </c>
      <c r="T193" s="139">
        <f t="shared" si="23"/>
        <v>0</v>
      </c>
      <c r="AQ193" s="140" t="s">
        <v>139</v>
      </c>
      <c r="AS193" s="140" t="s">
        <v>134</v>
      </c>
      <c r="AT193" s="140" t="s">
        <v>84</v>
      </c>
      <c r="AX193" s="12" t="s">
        <v>133</v>
      </c>
      <c r="BD193" s="141">
        <f t="shared" si="24"/>
        <v>0</v>
      </c>
      <c r="BE193" s="141">
        <f t="shared" si="25"/>
        <v>0</v>
      </c>
      <c r="BF193" s="141">
        <f t="shared" si="26"/>
        <v>0</v>
      </c>
      <c r="BG193" s="141">
        <f t="shared" si="27"/>
        <v>0</v>
      </c>
      <c r="BH193" s="141">
        <f t="shared" si="28"/>
        <v>0</v>
      </c>
      <c r="BI193" s="12" t="s">
        <v>84</v>
      </c>
      <c r="BJ193" s="141">
        <f t="shared" si="29"/>
        <v>0</v>
      </c>
      <c r="BK193" s="12" t="s">
        <v>139</v>
      </c>
      <c r="BL193" s="140" t="s">
        <v>774</v>
      </c>
    </row>
    <row r="194" spans="2:64" s="1" customFormat="1" ht="16.5" customHeight="1">
      <c r="B194" s="127"/>
      <c r="C194" s="209" t="s">
        <v>568</v>
      </c>
      <c r="D194" s="209" t="s">
        <v>134</v>
      </c>
      <c r="E194" s="209" t="s">
        <v>775</v>
      </c>
      <c r="F194" s="209" t="s">
        <v>776</v>
      </c>
      <c r="G194" s="209" t="s">
        <v>137</v>
      </c>
      <c r="H194" s="235">
        <v>1</v>
      </c>
      <c r="I194" s="191"/>
      <c r="J194" s="235">
        <f t="shared" si="20"/>
        <v>0</v>
      </c>
      <c r="K194" s="208"/>
      <c r="L194" s="148" t="s">
        <v>226</v>
      </c>
      <c r="M194" s="136" t="s">
        <v>1</v>
      </c>
      <c r="N194" s="137" t="s">
        <v>42</v>
      </c>
      <c r="P194" s="138">
        <f t="shared" si="21"/>
        <v>0</v>
      </c>
      <c r="Q194" s="138">
        <v>0</v>
      </c>
      <c r="R194" s="138">
        <f t="shared" si="22"/>
        <v>0</v>
      </c>
      <c r="S194" s="138">
        <v>0</v>
      </c>
      <c r="T194" s="139">
        <f t="shared" si="23"/>
        <v>0</v>
      </c>
      <c r="AQ194" s="140" t="s">
        <v>139</v>
      </c>
      <c r="AS194" s="140" t="s">
        <v>134</v>
      </c>
      <c r="AT194" s="140" t="s">
        <v>84</v>
      </c>
      <c r="AX194" s="12" t="s">
        <v>133</v>
      </c>
      <c r="BD194" s="141">
        <f t="shared" si="24"/>
        <v>0</v>
      </c>
      <c r="BE194" s="141">
        <f t="shared" si="25"/>
        <v>0</v>
      </c>
      <c r="BF194" s="141">
        <f t="shared" si="26"/>
        <v>0</v>
      </c>
      <c r="BG194" s="141">
        <f t="shared" si="27"/>
        <v>0</v>
      </c>
      <c r="BH194" s="141">
        <f t="shared" si="28"/>
        <v>0</v>
      </c>
      <c r="BI194" s="12" t="s">
        <v>84</v>
      </c>
      <c r="BJ194" s="141">
        <f t="shared" si="29"/>
        <v>0</v>
      </c>
      <c r="BK194" s="12" t="s">
        <v>139</v>
      </c>
      <c r="BL194" s="140" t="s">
        <v>777</v>
      </c>
    </row>
    <row r="195" spans="2:64" s="1" customFormat="1" ht="16.5" customHeight="1">
      <c r="B195" s="127"/>
      <c r="C195" s="209" t="s">
        <v>572</v>
      </c>
      <c r="D195" s="209" t="s">
        <v>134</v>
      </c>
      <c r="E195" s="209" t="s">
        <v>778</v>
      </c>
      <c r="F195" s="209" t="s">
        <v>779</v>
      </c>
      <c r="G195" s="209" t="s">
        <v>137</v>
      </c>
      <c r="H195" s="235">
        <v>59</v>
      </c>
      <c r="I195" s="191"/>
      <c r="J195" s="235">
        <f t="shared" si="20"/>
        <v>0</v>
      </c>
      <c r="K195" s="208"/>
      <c r="L195" s="148" t="s">
        <v>226</v>
      </c>
      <c r="M195" s="136" t="s">
        <v>1</v>
      </c>
      <c r="N195" s="137" t="s">
        <v>42</v>
      </c>
      <c r="P195" s="138">
        <f t="shared" si="21"/>
        <v>0</v>
      </c>
      <c r="Q195" s="138">
        <v>0</v>
      </c>
      <c r="R195" s="138">
        <f t="shared" si="22"/>
        <v>0</v>
      </c>
      <c r="S195" s="138">
        <v>0</v>
      </c>
      <c r="T195" s="139">
        <f t="shared" si="23"/>
        <v>0</v>
      </c>
      <c r="AQ195" s="140" t="s">
        <v>139</v>
      </c>
      <c r="AS195" s="140" t="s">
        <v>134</v>
      </c>
      <c r="AT195" s="140" t="s">
        <v>84</v>
      </c>
      <c r="AX195" s="12" t="s">
        <v>133</v>
      </c>
      <c r="BD195" s="141">
        <f t="shared" si="24"/>
        <v>0</v>
      </c>
      <c r="BE195" s="141">
        <f t="shared" si="25"/>
        <v>0</v>
      </c>
      <c r="BF195" s="141">
        <f t="shared" si="26"/>
        <v>0</v>
      </c>
      <c r="BG195" s="141">
        <f t="shared" si="27"/>
        <v>0</v>
      </c>
      <c r="BH195" s="141">
        <f t="shared" si="28"/>
        <v>0</v>
      </c>
      <c r="BI195" s="12" t="s">
        <v>84</v>
      </c>
      <c r="BJ195" s="141">
        <f t="shared" si="29"/>
        <v>0</v>
      </c>
      <c r="BK195" s="12" t="s">
        <v>139</v>
      </c>
      <c r="BL195" s="140" t="s">
        <v>780</v>
      </c>
    </row>
    <row r="196" spans="2:64" s="1" customFormat="1" ht="16.5" customHeight="1">
      <c r="B196" s="127"/>
      <c r="C196" s="209" t="s">
        <v>576</v>
      </c>
      <c r="D196" s="209" t="s">
        <v>134</v>
      </c>
      <c r="E196" s="209" t="s">
        <v>781</v>
      </c>
      <c r="F196" s="209" t="s">
        <v>782</v>
      </c>
      <c r="G196" s="209" t="s">
        <v>137</v>
      </c>
      <c r="H196" s="235">
        <v>20</v>
      </c>
      <c r="I196" s="191"/>
      <c r="J196" s="235">
        <f t="shared" si="20"/>
        <v>0</v>
      </c>
      <c r="K196" s="208"/>
      <c r="L196" s="148" t="s">
        <v>226</v>
      </c>
      <c r="M196" s="136" t="s">
        <v>1</v>
      </c>
      <c r="N196" s="137" t="s">
        <v>42</v>
      </c>
      <c r="P196" s="138">
        <f t="shared" si="21"/>
        <v>0</v>
      </c>
      <c r="Q196" s="138">
        <v>0</v>
      </c>
      <c r="R196" s="138">
        <f t="shared" si="22"/>
        <v>0</v>
      </c>
      <c r="S196" s="138">
        <v>0</v>
      </c>
      <c r="T196" s="139">
        <f t="shared" si="23"/>
        <v>0</v>
      </c>
      <c r="AQ196" s="140" t="s">
        <v>139</v>
      </c>
      <c r="AS196" s="140" t="s">
        <v>134</v>
      </c>
      <c r="AT196" s="140" t="s">
        <v>84</v>
      </c>
      <c r="AX196" s="12" t="s">
        <v>133</v>
      </c>
      <c r="BD196" s="141">
        <f t="shared" si="24"/>
        <v>0</v>
      </c>
      <c r="BE196" s="141">
        <f t="shared" si="25"/>
        <v>0</v>
      </c>
      <c r="BF196" s="141">
        <f t="shared" si="26"/>
        <v>0</v>
      </c>
      <c r="BG196" s="141">
        <f t="shared" si="27"/>
        <v>0</v>
      </c>
      <c r="BH196" s="141">
        <f t="shared" si="28"/>
        <v>0</v>
      </c>
      <c r="BI196" s="12" t="s">
        <v>84</v>
      </c>
      <c r="BJ196" s="141">
        <f t="shared" si="29"/>
        <v>0</v>
      </c>
      <c r="BK196" s="12" t="s">
        <v>139</v>
      </c>
      <c r="BL196" s="140" t="s">
        <v>783</v>
      </c>
    </row>
    <row r="197" spans="2:64" s="1" customFormat="1" ht="16.5" customHeight="1">
      <c r="B197" s="127"/>
      <c r="C197" s="209" t="s">
        <v>580</v>
      </c>
      <c r="D197" s="209" t="s">
        <v>134</v>
      </c>
      <c r="E197" s="209" t="s">
        <v>784</v>
      </c>
      <c r="F197" s="209" t="s">
        <v>785</v>
      </c>
      <c r="G197" s="209" t="s">
        <v>137</v>
      </c>
      <c r="H197" s="235">
        <v>30</v>
      </c>
      <c r="I197" s="191"/>
      <c r="J197" s="235">
        <f t="shared" si="20"/>
        <v>0</v>
      </c>
      <c r="K197" s="208"/>
      <c r="L197" s="148" t="s">
        <v>226</v>
      </c>
      <c r="M197" s="136" t="s">
        <v>1</v>
      </c>
      <c r="N197" s="137" t="s">
        <v>42</v>
      </c>
      <c r="P197" s="138">
        <f t="shared" si="21"/>
        <v>0</v>
      </c>
      <c r="Q197" s="138">
        <v>0</v>
      </c>
      <c r="R197" s="138">
        <f t="shared" si="22"/>
        <v>0</v>
      </c>
      <c r="S197" s="138">
        <v>0</v>
      </c>
      <c r="T197" s="139">
        <f t="shared" si="23"/>
        <v>0</v>
      </c>
      <c r="AQ197" s="140" t="s">
        <v>139</v>
      </c>
      <c r="AS197" s="140" t="s">
        <v>134</v>
      </c>
      <c r="AT197" s="140" t="s">
        <v>84</v>
      </c>
      <c r="AX197" s="12" t="s">
        <v>133</v>
      </c>
      <c r="BD197" s="141">
        <f t="shared" si="24"/>
        <v>0</v>
      </c>
      <c r="BE197" s="141">
        <f t="shared" si="25"/>
        <v>0</v>
      </c>
      <c r="BF197" s="141">
        <f t="shared" si="26"/>
        <v>0</v>
      </c>
      <c r="BG197" s="141">
        <f t="shared" si="27"/>
        <v>0</v>
      </c>
      <c r="BH197" s="141">
        <f t="shared" si="28"/>
        <v>0</v>
      </c>
      <c r="BI197" s="12" t="s">
        <v>84</v>
      </c>
      <c r="BJ197" s="141">
        <f t="shared" si="29"/>
        <v>0</v>
      </c>
      <c r="BK197" s="12" t="s">
        <v>139</v>
      </c>
      <c r="BL197" s="140" t="s">
        <v>786</v>
      </c>
    </row>
    <row r="198" spans="2:64" s="1" customFormat="1" ht="16.5" customHeight="1">
      <c r="B198" s="127"/>
      <c r="C198" s="209" t="s">
        <v>414</v>
      </c>
      <c r="D198" s="209" t="s">
        <v>134</v>
      </c>
      <c r="E198" s="209" t="s">
        <v>787</v>
      </c>
      <c r="F198" s="209" t="s">
        <v>788</v>
      </c>
      <c r="G198" s="209" t="s">
        <v>137</v>
      </c>
      <c r="H198" s="235">
        <v>60</v>
      </c>
      <c r="I198" s="191"/>
      <c r="J198" s="235">
        <f t="shared" si="20"/>
        <v>0</v>
      </c>
      <c r="K198" s="208"/>
      <c r="L198" s="148" t="s">
        <v>226</v>
      </c>
      <c r="M198" s="136" t="s">
        <v>1</v>
      </c>
      <c r="N198" s="137" t="s">
        <v>42</v>
      </c>
      <c r="P198" s="138">
        <f t="shared" si="21"/>
        <v>0</v>
      </c>
      <c r="Q198" s="138">
        <v>0</v>
      </c>
      <c r="R198" s="138">
        <f t="shared" si="22"/>
        <v>0</v>
      </c>
      <c r="S198" s="138">
        <v>0</v>
      </c>
      <c r="T198" s="139">
        <f t="shared" si="23"/>
        <v>0</v>
      </c>
      <c r="AQ198" s="140" t="s">
        <v>139</v>
      </c>
      <c r="AS198" s="140" t="s">
        <v>134</v>
      </c>
      <c r="AT198" s="140" t="s">
        <v>84</v>
      </c>
      <c r="AX198" s="12" t="s">
        <v>133</v>
      </c>
      <c r="BD198" s="141">
        <f t="shared" si="24"/>
        <v>0</v>
      </c>
      <c r="BE198" s="141">
        <f t="shared" si="25"/>
        <v>0</v>
      </c>
      <c r="BF198" s="141">
        <f t="shared" si="26"/>
        <v>0</v>
      </c>
      <c r="BG198" s="141">
        <f t="shared" si="27"/>
        <v>0</v>
      </c>
      <c r="BH198" s="141">
        <f t="shared" si="28"/>
        <v>0</v>
      </c>
      <c r="BI198" s="12" t="s">
        <v>84</v>
      </c>
      <c r="BJ198" s="141">
        <f t="shared" si="29"/>
        <v>0</v>
      </c>
      <c r="BK198" s="12" t="s">
        <v>139</v>
      </c>
      <c r="BL198" s="140" t="s">
        <v>789</v>
      </c>
    </row>
    <row r="199" spans="2:64" s="1" customFormat="1" ht="16.5" customHeight="1">
      <c r="B199" s="127"/>
      <c r="C199" s="209" t="s">
        <v>418</v>
      </c>
      <c r="D199" s="209" t="s">
        <v>134</v>
      </c>
      <c r="E199" s="209" t="s">
        <v>790</v>
      </c>
      <c r="F199" s="209" t="s">
        <v>791</v>
      </c>
      <c r="G199" s="209" t="s">
        <v>137</v>
      </c>
      <c r="H199" s="235">
        <v>60</v>
      </c>
      <c r="I199" s="191"/>
      <c r="J199" s="235">
        <f t="shared" si="20"/>
        <v>0</v>
      </c>
      <c r="K199" s="208"/>
      <c r="L199" s="148" t="s">
        <v>226</v>
      </c>
      <c r="M199" s="136" t="s">
        <v>1</v>
      </c>
      <c r="N199" s="137" t="s">
        <v>42</v>
      </c>
      <c r="P199" s="138">
        <f t="shared" si="21"/>
        <v>0</v>
      </c>
      <c r="Q199" s="138">
        <v>0</v>
      </c>
      <c r="R199" s="138">
        <f t="shared" si="22"/>
        <v>0</v>
      </c>
      <c r="S199" s="138">
        <v>0</v>
      </c>
      <c r="T199" s="139">
        <f t="shared" si="23"/>
        <v>0</v>
      </c>
      <c r="AQ199" s="140" t="s">
        <v>139</v>
      </c>
      <c r="AS199" s="140" t="s">
        <v>134</v>
      </c>
      <c r="AT199" s="140" t="s">
        <v>84</v>
      </c>
      <c r="AX199" s="12" t="s">
        <v>133</v>
      </c>
      <c r="BD199" s="141">
        <f t="shared" si="24"/>
        <v>0</v>
      </c>
      <c r="BE199" s="141">
        <f t="shared" si="25"/>
        <v>0</v>
      </c>
      <c r="BF199" s="141">
        <f t="shared" si="26"/>
        <v>0</v>
      </c>
      <c r="BG199" s="141">
        <f t="shared" si="27"/>
        <v>0</v>
      </c>
      <c r="BH199" s="141">
        <f t="shared" si="28"/>
        <v>0</v>
      </c>
      <c r="BI199" s="12" t="s">
        <v>84</v>
      </c>
      <c r="BJ199" s="141">
        <f t="shared" si="29"/>
        <v>0</v>
      </c>
      <c r="BK199" s="12" t="s">
        <v>139</v>
      </c>
      <c r="BL199" s="140" t="s">
        <v>792</v>
      </c>
    </row>
    <row r="200" spans="2:64" s="1" customFormat="1" ht="16.5" customHeight="1">
      <c r="B200" s="127"/>
      <c r="C200" s="209" t="s">
        <v>422</v>
      </c>
      <c r="D200" s="209" t="s">
        <v>134</v>
      </c>
      <c r="E200" s="209" t="s">
        <v>793</v>
      </c>
      <c r="F200" s="209" t="s">
        <v>794</v>
      </c>
      <c r="G200" s="209" t="s">
        <v>137</v>
      </c>
      <c r="H200" s="235">
        <v>300</v>
      </c>
      <c r="I200" s="191"/>
      <c r="J200" s="235">
        <f t="shared" si="20"/>
        <v>0</v>
      </c>
      <c r="K200" s="208"/>
      <c r="L200" s="148" t="s">
        <v>226</v>
      </c>
      <c r="M200" s="136" t="s">
        <v>1</v>
      </c>
      <c r="N200" s="137" t="s">
        <v>42</v>
      </c>
      <c r="P200" s="138">
        <f t="shared" si="21"/>
        <v>0</v>
      </c>
      <c r="Q200" s="138">
        <v>0</v>
      </c>
      <c r="R200" s="138">
        <f t="shared" si="22"/>
        <v>0</v>
      </c>
      <c r="S200" s="138">
        <v>0</v>
      </c>
      <c r="T200" s="139">
        <f t="shared" si="23"/>
        <v>0</v>
      </c>
      <c r="AQ200" s="140" t="s">
        <v>139</v>
      </c>
      <c r="AS200" s="140" t="s">
        <v>134</v>
      </c>
      <c r="AT200" s="140" t="s">
        <v>84</v>
      </c>
      <c r="AX200" s="12" t="s">
        <v>133</v>
      </c>
      <c r="BD200" s="141">
        <f t="shared" si="24"/>
        <v>0</v>
      </c>
      <c r="BE200" s="141">
        <f t="shared" si="25"/>
        <v>0</v>
      </c>
      <c r="BF200" s="141">
        <f t="shared" si="26"/>
        <v>0</v>
      </c>
      <c r="BG200" s="141">
        <f t="shared" si="27"/>
        <v>0</v>
      </c>
      <c r="BH200" s="141">
        <f t="shared" si="28"/>
        <v>0</v>
      </c>
      <c r="BI200" s="12" t="s">
        <v>84</v>
      </c>
      <c r="BJ200" s="141">
        <f t="shared" si="29"/>
        <v>0</v>
      </c>
      <c r="BK200" s="12" t="s">
        <v>139</v>
      </c>
      <c r="BL200" s="140" t="s">
        <v>795</v>
      </c>
    </row>
    <row r="201" spans="2:64" s="1" customFormat="1" ht="16.5" customHeight="1">
      <c r="B201" s="127"/>
      <c r="C201" s="209" t="s">
        <v>426</v>
      </c>
      <c r="D201" s="209" t="s">
        <v>134</v>
      </c>
      <c r="E201" s="209" t="s">
        <v>796</v>
      </c>
      <c r="F201" s="209" t="s">
        <v>797</v>
      </c>
      <c r="G201" s="209" t="s">
        <v>137</v>
      </c>
      <c r="H201" s="235">
        <v>500</v>
      </c>
      <c r="I201" s="191"/>
      <c r="J201" s="235">
        <f t="shared" si="20"/>
        <v>0</v>
      </c>
      <c r="K201" s="208"/>
      <c r="L201" s="148" t="s">
        <v>226</v>
      </c>
      <c r="M201" s="136" t="s">
        <v>1</v>
      </c>
      <c r="N201" s="137" t="s">
        <v>42</v>
      </c>
      <c r="P201" s="138">
        <f t="shared" si="21"/>
        <v>0</v>
      </c>
      <c r="Q201" s="138">
        <v>0</v>
      </c>
      <c r="R201" s="138">
        <f t="shared" si="22"/>
        <v>0</v>
      </c>
      <c r="S201" s="138">
        <v>0</v>
      </c>
      <c r="T201" s="139">
        <f t="shared" si="23"/>
        <v>0</v>
      </c>
      <c r="AQ201" s="140" t="s">
        <v>139</v>
      </c>
      <c r="AS201" s="140" t="s">
        <v>134</v>
      </c>
      <c r="AT201" s="140" t="s">
        <v>84</v>
      </c>
      <c r="AX201" s="12" t="s">
        <v>133</v>
      </c>
      <c r="BD201" s="141">
        <f t="shared" si="24"/>
        <v>0</v>
      </c>
      <c r="BE201" s="141">
        <f t="shared" si="25"/>
        <v>0</v>
      </c>
      <c r="BF201" s="141">
        <f t="shared" si="26"/>
        <v>0</v>
      </c>
      <c r="BG201" s="141">
        <f t="shared" si="27"/>
        <v>0</v>
      </c>
      <c r="BH201" s="141">
        <f t="shared" si="28"/>
        <v>0</v>
      </c>
      <c r="BI201" s="12" t="s">
        <v>84</v>
      </c>
      <c r="BJ201" s="141">
        <f t="shared" si="29"/>
        <v>0</v>
      </c>
      <c r="BK201" s="12" t="s">
        <v>139</v>
      </c>
      <c r="BL201" s="140" t="s">
        <v>798</v>
      </c>
    </row>
    <row r="202" spans="2:64" s="1" customFormat="1" ht="16.5" customHeight="1">
      <c r="B202" s="127"/>
      <c r="C202" s="209" t="s">
        <v>430</v>
      </c>
      <c r="D202" s="209" t="s">
        <v>134</v>
      </c>
      <c r="E202" s="209" t="s">
        <v>799</v>
      </c>
      <c r="F202" s="209" t="s">
        <v>216</v>
      </c>
      <c r="G202" s="209" t="s">
        <v>217</v>
      </c>
      <c r="H202" s="235">
        <v>1</v>
      </c>
      <c r="I202" s="191"/>
      <c r="J202" s="235">
        <f t="shared" si="20"/>
        <v>0</v>
      </c>
      <c r="K202" s="208"/>
      <c r="L202" s="148" t="s">
        <v>226</v>
      </c>
      <c r="M202" s="136" t="s">
        <v>1</v>
      </c>
      <c r="N202" s="137" t="s">
        <v>42</v>
      </c>
      <c r="P202" s="138">
        <f t="shared" si="21"/>
        <v>0</v>
      </c>
      <c r="Q202" s="138">
        <v>0</v>
      </c>
      <c r="R202" s="138">
        <f t="shared" si="22"/>
        <v>0</v>
      </c>
      <c r="S202" s="138">
        <v>0</v>
      </c>
      <c r="T202" s="139">
        <f t="shared" si="23"/>
        <v>0</v>
      </c>
      <c r="AQ202" s="140" t="s">
        <v>139</v>
      </c>
      <c r="AS202" s="140" t="s">
        <v>134</v>
      </c>
      <c r="AT202" s="140" t="s">
        <v>84</v>
      </c>
      <c r="AX202" s="12" t="s">
        <v>133</v>
      </c>
      <c r="BD202" s="141">
        <f t="shared" si="24"/>
        <v>0</v>
      </c>
      <c r="BE202" s="141">
        <f t="shared" si="25"/>
        <v>0</v>
      </c>
      <c r="BF202" s="141">
        <f t="shared" si="26"/>
        <v>0</v>
      </c>
      <c r="BG202" s="141">
        <f t="shared" si="27"/>
        <v>0</v>
      </c>
      <c r="BH202" s="141">
        <f t="shared" si="28"/>
        <v>0</v>
      </c>
      <c r="BI202" s="12" t="s">
        <v>84</v>
      </c>
      <c r="BJ202" s="141">
        <f t="shared" si="29"/>
        <v>0</v>
      </c>
      <c r="BK202" s="12" t="s">
        <v>139</v>
      </c>
      <c r="BL202" s="140" t="s">
        <v>800</v>
      </c>
    </row>
    <row r="203" spans="2:64" s="1" customFormat="1" ht="16.5" customHeight="1">
      <c r="B203" s="127"/>
      <c r="C203" s="209" t="s">
        <v>434</v>
      </c>
      <c r="D203" s="209" t="s">
        <v>134</v>
      </c>
      <c r="E203" s="209" t="s">
        <v>801</v>
      </c>
      <c r="F203" s="209" t="s">
        <v>802</v>
      </c>
      <c r="G203" s="209" t="s">
        <v>168</v>
      </c>
      <c r="H203" s="235">
        <v>60</v>
      </c>
      <c r="I203" s="191"/>
      <c r="J203" s="235">
        <f t="shared" si="20"/>
        <v>0</v>
      </c>
      <c r="K203" s="208"/>
      <c r="L203" s="148" t="s">
        <v>226</v>
      </c>
      <c r="M203" s="136" t="s">
        <v>1</v>
      </c>
      <c r="N203" s="137" t="s">
        <v>42</v>
      </c>
      <c r="P203" s="138">
        <f t="shared" si="21"/>
        <v>0</v>
      </c>
      <c r="Q203" s="138">
        <v>0</v>
      </c>
      <c r="R203" s="138">
        <f t="shared" si="22"/>
        <v>0</v>
      </c>
      <c r="S203" s="138">
        <v>0</v>
      </c>
      <c r="T203" s="139">
        <f t="shared" si="23"/>
        <v>0</v>
      </c>
      <c r="AQ203" s="140" t="s">
        <v>139</v>
      </c>
      <c r="AS203" s="140" t="s">
        <v>134</v>
      </c>
      <c r="AT203" s="140" t="s">
        <v>84</v>
      </c>
      <c r="AX203" s="12" t="s">
        <v>133</v>
      </c>
      <c r="BD203" s="141">
        <f t="shared" si="24"/>
        <v>0</v>
      </c>
      <c r="BE203" s="141">
        <f t="shared" si="25"/>
        <v>0</v>
      </c>
      <c r="BF203" s="141">
        <f t="shared" si="26"/>
        <v>0</v>
      </c>
      <c r="BG203" s="141">
        <f t="shared" si="27"/>
        <v>0</v>
      </c>
      <c r="BH203" s="141">
        <f t="shared" si="28"/>
        <v>0</v>
      </c>
      <c r="BI203" s="12" t="s">
        <v>84</v>
      </c>
      <c r="BJ203" s="141">
        <f t="shared" si="29"/>
        <v>0</v>
      </c>
      <c r="BK203" s="12" t="s">
        <v>139</v>
      </c>
      <c r="BL203" s="140" t="s">
        <v>803</v>
      </c>
    </row>
    <row r="204" spans="2:64" s="1" customFormat="1" ht="16.5" customHeight="1">
      <c r="B204" s="127"/>
      <c r="C204" s="209" t="s">
        <v>438</v>
      </c>
      <c r="D204" s="209" t="s">
        <v>134</v>
      </c>
      <c r="E204" s="209" t="s">
        <v>804</v>
      </c>
      <c r="F204" s="209" t="s">
        <v>805</v>
      </c>
      <c r="G204" s="209" t="s">
        <v>168</v>
      </c>
      <c r="H204" s="235">
        <v>104</v>
      </c>
      <c r="I204" s="191"/>
      <c r="J204" s="235">
        <f t="shared" si="20"/>
        <v>0</v>
      </c>
      <c r="K204" s="208"/>
      <c r="L204" s="148" t="s">
        <v>226</v>
      </c>
      <c r="M204" s="136" t="s">
        <v>1</v>
      </c>
      <c r="N204" s="137" t="s">
        <v>42</v>
      </c>
      <c r="P204" s="138">
        <f t="shared" si="21"/>
        <v>0</v>
      </c>
      <c r="Q204" s="138">
        <v>0</v>
      </c>
      <c r="R204" s="138">
        <f t="shared" si="22"/>
        <v>0</v>
      </c>
      <c r="S204" s="138">
        <v>0</v>
      </c>
      <c r="T204" s="139">
        <f t="shared" si="23"/>
        <v>0</v>
      </c>
      <c r="AQ204" s="140" t="s">
        <v>139</v>
      </c>
      <c r="AS204" s="140" t="s">
        <v>134</v>
      </c>
      <c r="AT204" s="140" t="s">
        <v>84</v>
      </c>
      <c r="AX204" s="12" t="s">
        <v>133</v>
      </c>
      <c r="BD204" s="141">
        <f t="shared" si="24"/>
        <v>0</v>
      </c>
      <c r="BE204" s="141">
        <f t="shared" si="25"/>
        <v>0</v>
      </c>
      <c r="BF204" s="141">
        <f t="shared" si="26"/>
        <v>0</v>
      </c>
      <c r="BG204" s="141">
        <f t="shared" si="27"/>
        <v>0</v>
      </c>
      <c r="BH204" s="141">
        <f t="shared" si="28"/>
        <v>0</v>
      </c>
      <c r="BI204" s="12" t="s">
        <v>84</v>
      </c>
      <c r="BJ204" s="141">
        <f t="shared" si="29"/>
        <v>0</v>
      </c>
      <c r="BK204" s="12" t="s">
        <v>139</v>
      </c>
      <c r="BL204" s="140" t="s">
        <v>806</v>
      </c>
    </row>
    <row r="205" spans="2:64" s="1" customFormat="1" ht="16.5" customHeight="1">
      <c r="B205" s="127"/>
      <c r="C205" s="209" t="s">
        <v>442</v>
      </c>
      <c r="D205" s="209" t="s">
        <v>134</v>
      </c>
      <c r="E205" s="209" t="s">
        <v>807</v>
      </c>
      <c r="F205" s="209" t="s">
        <v>808</v>
      </c>
      <c r="G205" s="209" t="s">
        <v>168</v>
      </c>
      <c r="H205" s="235">
        <v>120</v>
      </c>
      <c r="I205" s="191"/>
      <c r="J205" s="235">
        <f t="shared" si="20"/>
        <v>0</v>
      </c>
      <c r="K205" s="208"/>
      <c r="L205" s="148" t="s">
        <v>226</v>
      </c>
      <c r="M205" s="136" t="s">
        <v>1</v>
      </c>
      <c r="N205" s="137" t="s">
        <v>42</v>
      </c>
      <c r="P205" s="138">
        <f t="shared" si="21"/>
        <v>0</v>
      </c>
      <c r="Q205" s="138">
        <v>0</v>
      </c>
      <c r="R205" s="138">
        <f t="shared" si="22"/>
        <v>0</v>
      </c>
      <c r="S205" s="138">
        <v>0</v>
      </c>
      <c r="T205" s="139">
        <f t="shared" si="23"/>
        <v>0</v>
      </c>
      <c r="AQ205" s="140" t="s">
        <v>139</v>
      </c>
      <c r="AS205" s="140" t="s">
        <v>134</v>
      </c>
      <c r="AT205" s="140" t="s">
        <v>84</v>
      </c>
      <c r="AX205" s="12" t="s">
        <v>133</v>
      </c>
      <c r="BD205" s="141">
        <f t="shared" si="24"/>
        <v>0</v>
      </c>
      <c r="BE205" s="141">
        <f t="shared" si="25"/>
        <v>0</v>
      </c>
      <c r="BF205" s="141">
        <f t="shared" si="26"/>
        <v>0</v>
      </c>
      <c r="BG205" s="141">
        <f t="shared" si="27"/>
        <v>0</v>
      </c>
      <c r="BH205" s="141">
        <f t="shared" si="28"/>
        <v>0</v>
      </c>
      <c r="BI205" s="12" t="s">
        <v>84</v>
      </c>
      <c r="BJ205" s="141">
        <f t="shared" si="29"/>
        <v>0</v>
      </c>
      <c r="BK205" s="12" t="s">
        <v>139</v>
      </c>
      <c r="BL205" s="140" t="s">
        <v>809</v>
      </c>
    </row>
    <row r="206" spans="2:64" s="1" customFormat="1" ht="16.5" customHeight="1">
      <c r="B206" s="127"/>
      <c r="C206" s="209" t="s">
        <v>446</v>
      </c>
      <c r="D206" s="209" t="s">
        <v>134</v>
      </c>
      <c r="E206" s="209" t="s">
        <v>810</v>
      </c>
      <c r="F206" s="209" t="s">
        <v>811</v>
      </c>
      <c r="G206" s="209" t="s">
        <v>168</v>
      </c>
      <c r="H206" s="235">
        <v>520</v>
      </c>
      <c r="I206" s="191"/>
      <c r="J206" s="235">
        <f t="shared" si="20"/>
        <v>0</v>
      </c>
      <c r="K206" s="208"/>
      <c r="L206" s="148" t="s">
        <v>226</v>
      </c>
      <c r="M206" s="136" t="s">
        <v>1</v>
      </c>
      <c r="N206" s="137" t="s">
        <v>42</v>
      </c>
      <c r="P206" s="138">
        <f t="shared" si="21"/>
        <v>0</v>
      </c>
      <c r="Q206" s="138">
        <v>0</v>
      </c>
      <c r="R206" s="138">
        <f t="shared" si="22"/>
        <v>0</v>
      </c>
      <c r="S206" s="138">
        <v>0</v>
      </c>
      <c r="T206" s="139">
        <f t="shared" si="23"/>
        <v>0</v>
      </c>
      <c r="AQ206" s="140" t="s">
        <v>139</v>
      </c>
      <c r="AS206" s="140" t="s">
        <v>134</v>
      </c>
      <c r="AT206" s="140" t="s">
        <v>84</v>
      </c>
      <c r="AX206" s="12" t="s">
        <v>133</v>
      </c>
      <c r="BD206" s="141">
        <f t="shared" si="24"/>
        <v>0</v>
      </c>
      <c r="BE206" s="141">
        <f t="shared" si="25"/>
        <v>0</v>
      </c>
      <c r="BF206" s="141">
        <f t="shared" si="26"/>
        <v>0</v>
      </c>
      <c r="BG206" s="141">
        <f t="shared" si="27"/>
        <v>0</v>
      </c>
      <c r="BH206" s="141">
        <f t="shared" si="28"/>
        <v>0</v>
      </c>
      <c r="BI206" s="12" t="s">
        <v>84</v>
      </c>
      <c r="BJ206" s="141">
        <f t="shared" si="29"/>
        <v>0</v>
      </c>
      <c r="BK206" s="12" t="s">
        <v>139</v>
      </c>
      <c r="BL206" s="140" t="s">
        <v>812</v>
      </c>
    </row>
    <row r="207" spans="2:64" s="1" customFormat="1" ht="16.5" customHeight="1">
      <c r="B207" s="127"/>
      <c r="C207" s="209" t="s">
        <v>450</v>
      </c>
      <c r="D207" s="209" t="s">
        <v>134</v>
      </c>
      <c r="E207" s="209" t="s">
        <v>813</v>
      </c>
      <c r="F207" s="209" t="s">
        <v>814</v>
      </c>
      <c r="G207" s="209" t="s">
        <v>168</v>
      </c>
      <c r="H207" s="235">
        <v>840</v>
      </c>
      <c r="I207" s="191"/>
      <c r="J207" s="235">
        <f t="shared" si="20"/>
        <v>0</v>
      </c>
      <c r="K207" s="208"/>
      <c r="L207" s="148" t="s">
        <v>226</v>
      </c>
      <c r="M207" s="136" t="s">
        <v>1</v>
      </c>
      <c r="N207" s="137" t="s">
        <v>42</v>
      </c>
      <c r="P207" s="138">
        <f t="shared" si="21"/>
        <v>0</v>
      </c>
      <c r="Q207" s="138">
        <v>0</v>
      </c>
      <c r="R207" s="138">
        <f t="shared" si="22"/>
        <v>0</v>
      </c>
      <c r="S207" s="138">
        <v>0</v>
      </c>
      <c r="T207" s="139">
        <f t="shared" si="23"/>
        <v>0</v>
      </c>
      <c r="AQ207" s="140" t="s">
        <v>139</v>
      </c>
      <c r="AS207" s="140" t="s">
        <v>134</v>
      </c>
      <c r="AT207" s="140" t="s">
        <v>84</v>
      </c>
      <c r="AX207" s="12" t="s">
        <v>133</v>
      </c>
      <c r="BD207" s="141">
        <f t="shared" si="24"/>
        <v>0</v>
      </c>
      <c r="BE207" s="141">
        <f t="shared" si="25"/>
        <v>0</v>
      </c>
      <c r="BF207" s="141">
        <f t="shared" si="26"/>
        <v>0</v>
      </c>
      <c r="BG207" s="141">
        <f t="shared" si="27"/>
        <v>0</v>
      </c>
      <c r="BH207" s="141">
        <f t="shared" si="28"/>
        <v>0</v>
      </c>
      <c r="BI207" s="12" t="s">
        <v>84</v>
      </c>
      <c r="BJ207" s="141">
        <f t="shared" si="29"/>
        <v>0</v>
      </c>
      <c r="BK207" s="12" t="s">
        <v>139</v>
      </c>
      <c r="BL207" s="140" t="s">
        <v>815</v>
      </c>
    </row>
    <row r="208" spans="2:64" s="1" customFormat="1" ht="16.5" customHeight="1">
      <c r="B208" s="127"/>
      <c r="C208" s="209" t="s">
        <v>454</v>
      </c>
      <c r="D208" s="209" t="s">
        <v>134</v>
      </c>
      <c r="E208" s="209" t="s">
        <v>816</v>
      </c>
      <c r="F208" s="209" t="s">
        <v>817</v>
      </c>
      <c r="G208" s="209" t="s">
        <v>137</v>
      </c>
      <c r="H208" s="235">
        <v>1</v>
      </c>
      <c r="I208" s="191"/>
      <c r="J208" s="235">
        <f t="shared" si="20"/>
        <v>0</v>
      </c>
      <c r="K208" s="208"/>
      <c r="L208" s="148" t="s">
        <v>226</v>
      </c>
      <c r="M208" s="136" t="s">
        <v>1</v>
      </c>
      <c r="N208" s="137" t="s">
        <v>42</v>
      </c>
      <c r="P208" s="138">
        <f t="shared" si="21"/>
        <v>0</v>
      </c>
      <c r="Q208" s="138">
        <v>0</v>
      </c>
      <c r="R208" s="138">
        <f t="shared" si="22"/>
        <v>0</v>
      </c>
      <c r="S208" s="138">
        <v>0</v>
      </c>
      <c r="T208" s="139">
        <f t="shared" si="23"/>
        <v>0</v>
      </c>
      <c r="AQ208" s="140" t="s">
        <v>139</v>
      </c>
      <c r="AS208" s="140" t="s">
        <v>134</v>
      </c>
      <c r="AT208" s="140" t="s">
        <v>84</v>
      </c>
      <c r="AX208" s="12" t="s">
        <v>133</v>
      </c>
      <c r="BD208" s="141">
        <f t="shared" si="24"/>
        <v>0</v>
      </c>
      <c r="BE208" s="141">
        <f t="shared" si="25"/>
        <v>0</v>
      </c>
      <c r="BF208" s="141">
        <f t="shared" si="26"/>
        <v>0</v>
      </c>
      <c r="BG208" s="141">
        <f t="shared" si="27"/>
        <v>0</v>
      </c>
      <c r="BH208" s="141">
        <f t="shared" si="28"/>
        <v>0</v>
      </c>
      <c r="BI208" s="12" t="s">
        <v>84</v>
      </c>
      <c r="BJ208" s="141">
        <f t="shared" si="29"/>
        <v>0</v>
      </c>
      <c r="BK208" s="12" t="s">
        <v>139</v>
      </c>
      <c r="BL208" s="140" t="s">
        <v>818</v>
      </c>
    </row>
    <row r="209" spans="2:64" s="1" customFormat="1" ht="16.5" customHeight="1">
      <c r="B209" s="127"/>
      <c r="C209" s="209" t="s">
        <v>458</v>
      </c>
      <c r="D209" s="209" t="s">
        <v>134</v>
      </c>
      <c r="E209" s="209" t="s">
        <v>819</v>
      </c>
      <c r="F209" s="209" t="s">
        <v>820</v>
      </c>
      <c r="G209" s="209" t="s">
        <v>137</v>
      </c>
      <c r="H209" s="235">
        <v>1</v>
      </c>
      <c r="I209" s="191"/>
      <c r="J209" s="235">
        <f t="shared" ref="J209:J211" si="30">ROUND(I209*H209,2)</f>
        <v>0</v>
      </c>
      <c r="K209" s="208"/>
      <c r="L209" s="148" t="s">
        <v>226</v>
      </c>
      <c r="M209" s="136" t="s">
        <v>1</v>
      </c>
      <c r="N209" s="137" t="s">
        <v>42</v>
      </c>
      <c r="P209" s="138">
        <f t="shared" ref="P209:P211" si="31">O209*H209</f>
        <v>0</v>
      </c>
      <c r="Q209" s="138">
        <v>0</v>
      </c>
      <c r="R209" s="138">
        <f t="shared" ref="R209:R211" si="32">Q209*H209</f>
        <v>0</v>
      </c>
      <c r="S209" s="138">
        <v>0</v>
      </c>
      <c r="T209" s="139">
        <f t="shared" ref="T209:T211" si="33">S209*H209</f>
        <v>0</v>
      </c>
      <c r="AQ209" s="140" t="s">
        <v>139</v>
      </c>
      <c r="AS209" s="140" t="s">
        <v>134</v>
      </c>
      <c r="AT209" s="140" t="s">
        <v>84</v>
      </c>
      <c r="AX209" s="12" t="s">
        <v>133</v>
      </c>
      <c r="BD209" s="141">
        <f t="shared" si="24"/>
        <v>0</v>
      </c>
      <c r="BE209" s="141">
        <f t="shared" si="25"/>
        <v>0</v>
      </c>
      <c r="BF209" s="141">
        <f t="shared" si="26"/>
        <v>0</v>
      </c>
      <c r="BG209" s="141">
        <f t="shared" si="27"/>
        <v>0</v>
      </c>
      <c r="BH209" s="141">
        <f t="shared" si="28"/>
        <v>0</v>
      </c>
      <c r="BI209" s="12" t="s">
        <v>84</v>
      </c>
      <c r="BJ209" s="141">
        <f t="shared" si="29"/>
        <v>0</v>
      </c>
      <c r="BK209" s="12" t="s">
        <v>139</v>
      </c>
      <c r="BL209" s="140" t="s">
        <v>821</v>
      </c>
    </row>
    <row r="210" spans="2:64" s="1" customFormat="1" ht="16.5" customHeight="1">
      <c r="B210" s="127"/>
      <c r="C210" s="209" t="s">
        <v>477</v>
      </c>
      <c r="D210" s="209" t="s">
        <v>134</v>
      </c>
      <c r="E210" s="209" t="s">
        <v>822</v>
      </c>
      <c r="F210" s="209" t="s">
        <v>823</v>
      </c>
      <c r="G210" s="209" t="s">
        <v>137</v>
      </c>
      <c r="H210" s="235">
        <v>1</v>
      </c>
      <c r="I210" s="191"/>
      <c r="J210" s="235">
        <f t="shared" si="30"/>
        <v>0</v>
      </c>
      <c r="K210" s="208"/>
      <c r="L210" s="148" t="s">
        <v>226</v>
      </c>
      <c r="M210" s="136" t="s">
        <v>1</v>
      </c>
      <c r="N210" s="137" t="s">
        <v>42</v>
      </c>
      <c r="P210" s="138">
        <f t="shared" si="31"/>
        <v>0</v>
      </c>
      <c r="Q210" s="138">
        <v>0</v>
      </c>
      <c r="R210" s="138">
        <f t="shared" si="32"/>
        <v>0</v>
      </c>
      <c r="S210" s="138">
        <v>0</v>
      </c>
      <c r="T210" s="139">
        <f t="shared" si="33"/>
        <v>0</v>
      </c>
      <c r="AQ210" s="140" t="s">
        <v>139</v>
      </c>
      <c r="AS210" s="140" t="s">
        <v>134</v>
      </c>
      <c r="AT210" s="140" t="s">
        <v>84</v>
      </c>
      <c r="AX210" s="12" t="s">
        <v>133</v>
      </c>
      <c r="BD210" s="141">
        <f t="shared" si="24"/>
        <v>0</v>
      </c>
      <c r="BE210" s="141">
        <f t="shared" si="25"/>
        <v>0</v>
      </c>
      <c r="BF210" s="141">
        <f t="shared" si="26"/>
        <v>0</v>
      </c>
      <c r="BG210" s="141">
        <f t="shared" si="27"/>
        <v>0</v>
      </c>
      <c r="BH210" s="141">
        <f t="shared" si="28"/>
        <v>0</v>
      </c>
      <c r="BI210" s="12" t="s">
        <v>84</v>
      </c>
      <c r="BJ210" s="141">
        <f t="shared" si="29"/>
        <v>0</v>
      </c>
      <c r="BK210" s="12" t="s">
        <v>139</v>
      </c>
      <c r="BL210" s="140" t="s">
        <v>824</v>
      </c>
    </row>
    <row r="211" spans="2:64" s="1" customFormat="1" ht="12">
      <c r="B211" s="127"/>
      <c r="C211" s="209" t="s">
        <v>481</v>
      </c>
      <c r="D211" s="209" t="s">
        <v>134</v>
      </c>
      <c r="E211" s="209" t="s">
        <v>825</v>
      </c>
      <c r="F211" s="209" t="s">
        <v>452</v>
      </c>
      <c r="G211" s="209" t="s">
        <v>209</v>
      </c>
      <c r="H211" s="235">
        <v>1</v>
      </c>
      <c r="I211" s="191"/>
      <c r="J211" s="235">
        <f t="shared" si="30"/>
        <v>0</v>
      </c>
      <c r="K211" s="208"/>
      <c r="L211" s="148" t="s">
        <v>226</v>
      </c>
      <c r="M211" s="142" t="s">
        <v>1</v>
      </c>
      <c r="N211" s="143" t="s">
        <v>42</v>
      </c>
      <c r="O211" s="144"/>
      <c r="P211" s="145">
        <f t="shared" si="31"/>
        <v>0</v>
      </c>
      <c r="Q211" s="145">
        <v>0</v>
      </c>
      <c r="R211" s="145">
        <f t="shared" si="32"/>
        <v>0</v>
      </c>
      <c r="S211" s="145">
        <v>0</v>
      </c>
      <c r="T211" s="146">
        <f t="shared" si="33"/>
        <v>0</v>
      </c>
      <c r="AQ211" s="140" t="s">
        <v>139</v>
      </c>
      <c r="AS211" s="140" t="s">
        <v>134</v>
      </c>
      <c r="AT211" s="140" t="s">
        <v>84</v>
      </c>
      <c r="AX211" s="12" t="s">
        <v>133</v>
      </c>
      <c r="BD211" s="141">
        <f t="shared" si="24"/>
        <v>0</v>
      </c>
      <c r="BE211" s="141">
        <f t="shared" si="25"/>
        <v>0</v>
      </c>
      <c r="BF211" s="141">
        <f t="shared" si="26"/>
        <v>0</v>
      </c>
      <c r="BG211" s="141">
        <f t="shared" si="27"/>
        <v>0</v>
      </c>
      <c r="BH211" s="141">
        <f t="shared" si="28"/>
        <v>0</v>
      </c>
      <c r="BI211" s="12" t="s">
        <v>84</v>
      </c>
      <c r="BJ211" s="141">
        <f t="shared" si="29"/>
        <v>0</v>
      </c>
      <c r="BK211" s="12" t="s">
        <v>139</v>
      </c>
      <c r="BL211" s="140" t="s">
        <v>826</v>
      </c>
    </row>
  </sheetData>
  <autoFilter ref="C125:K211" xr:uid="{00000000-0009-0000-0000-000002000000}"/>
  <mergeCells count="15">
    <mergeCell ref="E112:H112"/>
    <mergeCell ref="E116:H116"/>
    <mergeCell ref="E114:H114"/>
    <mergeCell ref="E118:H118"/>
    <mergeCell ref="L2:U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3ec89b-bb74-4175-a20e-1fc675e7a32f">
      <Terms xmlns="http://schemas.microsoft.com/office/infopath/2007/PartnerControls"/>
    </lcf76f155ced4ddcb4097134ff3c332f>
    <TaxCatchAll xmlns="d1d12f1d-4785-45b5-bdcc-bfba8afcd1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E6D2DD1669224481ED15F52158852A" ma:contentTypeVersion="12" ma:contentTypeDescription="Vytvoří nový dokument" ma:contentTypeScope="" ma:versionID="efc15ab0c6ea90adeefd3982a0c6c15f">
  <xsd:schema xmlns:xsd="http://www.w3.org/2001/XMLSchema" xmlns:xs="http://www.w3.org/2001/XMLSchema" xmlns:p="http://schemas.microsoft.com/office/2006/metadata/properties" xmlns:ns2="f43ec89b-bb74-4175-a20e-1fc675e7a32f" xmlns:ns3="d1d12f1d-4785-45b5-bdcc-bfba8afcd1f0" targetNamespace="http://schemas.microsoft.com/office/2006/metadata/properties" ma:root="true" ma:fieldsID="1b31e978d5d8655f4239528155dbc94f" ns2:_="" ns3:_="">
    <xsd:import namespace="f43ec89b-bb74-4175-a20e-1fc675e7a32f"/>
    <xsd:import namespace="d1d12f1d-4785-45b5-bdcc-bfba8afcd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ec89b-bb74-4175-a20e-1fc675e7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12f1d-4785-45b5-bdcc-bfba8afcd1f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d7263f-e137-4b3a-8ed3-2e960fc777e8}" ma:internalName="TaxCatchAll" ma:showField="CatchAllData" ma:web="d1d12f1d-4785-45b5-bdcc-bfba8afcd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8EF49-28E2-462D-B188-A38970B73892}"/>
</file>

<file path=customXml/itemProps2.xml><?xml version="1.0" encoding="utf-8"?>
<ds:datastoreItem xmlns:ds="http://schemas.openxmlformats.org/officeDocument/2006/customXml" ds:itemID="{80E4A26F-550F-4DBB-820F-C5809837940D}"/>
</file>

<file path=customXml/itemProps3.xml><?xml version="1.0" encoding="utf-8"?>
<ds:datastoreItem xmlns:ds="http://schemas.openxmlformats.org/officeDocument/2006/customXml" ds:itemID="{BB517F87-A55E-43CE-8D78-5A3B99FC3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 Klimeš</dc:creator>
  <cp:keywords/>
  <dc:description/>
  <cp:lastModifiedBy/>
  <cp:revision/>
  <dcterms:created xsi:type="dcterms:W3CDTF">2023-09-08T06:56:44Z</dcterms:created>
  <dcterms:modified xsi:type="dcterms:W3CDTF">2023-09-11T20:48:34Z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0x0101001FE6D2DD1669224481ED15F52158852A</vt:lpwstr>
  </property>
  <property fmtid="{D5CDD505-2E9C-101B-9397-08002B2CF9AE}" pid="3" name="MediaServiceImageTags">
    <vt:lpwstr/>
  </property>
</Properties>
</file>