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Desktop\VZ\12 DNS prosinec  24\Káva a čaje\"/>
    </mc:Choice>
  </mc:AlternateContent>
  <bookViews>
    <workbookView xWindow="0" yWindow="0" windowWidth="28800" windowHeight="11850"/>
  </bookViews>
  <sheets>
    <sheet name="káv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 l="1"/>
  <c r="H9" i="1"/>
  <c r="I41" i="1" l="1"/>
  <c r="H11" i="1"/>
  <c r="H12" i="1"/>
  <c r="I54" i="1"/>
  <c r="H8" i="1" l="1"/>
  <c r="L13" i="1" l="1"/>
  <c r="H49" i="1" l="1"/>
  <c r="J13" i="1" l="1"/>
  <c r="I13" i="1"/>
  <c r="H10" i="1" l="1"/>
  <c r="H7" i="1" l="1"/>
  <c r="J41" i="1" l="1"/>
  <c r="H5" i="1"/>
  <c r="H6" i="1"/>
  <c r="I30" i="1"/>
  <c r="H29" i="1"/>
  <c r="H28" i="1"/>
  <c r="H27" i="1"/>
  <c r="H26" i="1"/>
  <c r="H25" i="1"/>
  <c r="H24" i="1"/>
  <c r="H23" i="1"/>
  <c r="H22" i="1"/>
  <c r="H21" i="1"/>
  <c r="H20" i="1"/>
  <c r="H19" i="1"/>
  <c r="H18" i="1"/>
  <c r="H17" i="1"/>
  <c r="H16" i="1"/>
  <c r="H57" i="1" l="1"/>
  <c r="H13" i="1"/>
  <c r="H30" i="1"/>
  <c r="H48" i="1"/>
  <c r="H47" i="1"/>
  <c r="H46" i="1"/>
  <c r="H45" i="1"/>
  <c r="H44" i="1"/>
  <c r="H40" i="1"/>
  <c r="H39" i="1"/>
  <c r="H38" i="1"/>
  <c r="H37" i="1"/>
  <c r="H36" i="1"/>
  <c r="H35" i="1"/>
  <c r="H34" i="1"/>
  <c r="H33" i="1"/>
  <c r="H41" i="1" l="1"/>
  <c r="H50" i="1"/>
  <c r="H56" i="1" l="1"/>
</calcChain>
</file>

<file path=xl/sharedStrings.xml><?xml version="1.0" encoding="utf-8"?>
<sst xmlns="http://schemas.openxmlformats.org/spreadsheetml/2006/main" count="192" uniqueCount="99">
  <si>
    <t>ks</t>
  </si>
  <si>
    <t>MJ</t>
  </si>
  <si>
    <t>PČ</t>
  </si>
  <si>
    <t>Celkem</t>
  </si>
  <si>
    <t>Poček ks v balení</t>
  </si>
  <si>
    <t>DPH</t>
  </si>
  <si>
    <t>Nabídku zaslal:</t>
  </si>
  <si>
    <t>Dne:</t>
  </si>
  <si>
    <t>Požadovaná četnost závozů:</t>
  </si>
  <si>
    <t xml:space="preserve"> 2 x týdně v čase 6:00 - 10:00</t>
  </si>
  <si>
    <t>číslo v katalogu dodavatele, jestli existuje</t>
  </si>
  <si>
    <t>Přesný název produktu, naceněný dodavatelem</t>
  </si>
  <si>
    <t>1kg</t>
  </si>
  <si>
    <t>s mlýnkem, displayem, české ovládání, nastavitelnost hrubosti mletí, nastavitelná výška nádobí, parní tryska na mléko, kapacita zásobníku min 1,5L, kapacita zásobníku odpadní kávy min 10 porcí, automatické čištění,  servis stroje do 48 hodin od nahlášení poruchy</t>
  </si>
  <si>
    <t>kg</t>
  </si>
  <si>
    <t>Pronájem kávovaru na zrnkovou kávu (cena po dobu trvání soutěže)</t>
  </si>
  <si>
    <t>Pronájem kávovaru pro min 120 šálků/hodina(cena po dobu trvání soutěže)</t>
  </si>
  <si>
    <t>Pronájem kávovaru pro min 120 šálků/hodina, vybavený mincovníkem a terminálem na platbu kartou (cena po dobu trvání soutěže)</t>
  </si>
  <si>
    <t>Kávový koutek (cena po dobu trvání soutěže)</t>
  </si>
  <si>
    <t>doručení a instalace zařízení, zaškolení personálu, nastavení zařízení, odstranění poruch do 48 hodin, náhradní díly, kontrola kvality nápojů min 1 x měsíčně, v případě potřeby úprava tvrdosti</t>
  </si>
  <si>
    <t>1l</t>
  </si>
  <si>
    <t>100ks/bal</t>
  </si>
  <si>
    <t>L</t>
  </si>
  <si>
    <t>1000ks/bal</t>
  </si>
  <si>
    <t>3kg</t>
  </si>
  <si>
    <t>Prostředek  do kávovarů na čištění mléčných cest</t>
  </si>
  <si>
    <t>Prostředek na čištění - tablety pro kávovary</t>
  </si>
  <si>
    <t>Rozměry: 100-120cm šířka, 200-220 výška, 70-90cm hloubka; koutek je ze dřeva v kombinaci s kovem nebo použitím lamina - dekor dub; nosnost 100kg, s úložným prostorem pro zásoby kávy nebo servisu spojeného se servírováním kávy. Obsahuje min 3 zásobníky na různé druhy kávových kelímků. Dodává se již složený / ihned k použití s přípravou (otvory) pro přívod vody a odpadů.</t>
  </si>
  <si>
    <r>
      <t>min 2 zásobníky na kávu se samostatnými mlýnky, možnost přípravy 2 nápojů v jednom kroku připojení na vodní řád i na odpad, 1 zásobník na čokoládu,</t>
    </r>
    <r>
      <rPr>
        <sz val="11"/>
        <color rgb="FFFF0000"/>
        <rFont val="Calibri"/>
        <family val="2"/>
        <charset val="238"/>
        <scheme val="minor"/>
      </rPr>
      <t xml:space="preserve"> </t>
    </r>
    <r>
      <rPr>
        <sz val="11"/>
        <rFont val="Calibri"/>
        <family val="2"/>
        <charset val="238"/>
        <scheme val="minor"/>
      </rPr>
      <t>zásobník na čerstvé mléko s chlazením, dotykový display, nahřívač šálků, tryska na páru, možnost horké vody, min počet voleb kávy 7, nastavitelná výška výdeje, kapacita zásobníku s kávou min 1,2kg</t>
    </r>
  </si>
  <si>
    <r>
      <t>min 2 zásobníky na kávu se samostatnými mlýnky, možnost přípravy 2 nápojů v jednom kroku připojení na vodní řád i na odpad, 1 zásobník na čokoládu,</t>
    </r>
    <r>
      <rPr>
        <sz val="11"/>
        <color rgb="FFFF0000"/>
        <rFont val="Calibri"/>
        <family val="2"/>
        <charset val="238"/>
        <scheme val="minor"/>
      </rPr>
      <t xml:space="preserve"> </t>
    </r>
    <r>
      <rPr>
        <sz val="11"/>
        <rFont val="Calibri"/>
        <family val="2"/>
        <charset val="238"/>
        <scheme val="minor"/>
      </rPr>
      <t>zásobník na čerstvé mléko s chlazením, dotykový display, nahřívač šálků, tryska na páru, možnost horké vody, min počet voleb kávy 7, nastavitelná výška výdeje, kapacita zásobníku s kávou min 1,2kg,  možnost platby kartou, nebo hotovostí</t>
    </r>
  </si>
  <si>
    <t>min jedna průtoková jednotka, min dvě plotny, ručné plnění vody, min 2 skleněné konvoce o objemu min 1,8l kávy, max doba přípravy kávy 2L za 8 minut</t>
  </si>
  <si>
    <t>Příslušenství</t>
  </si>
  <si>
    <t>Zboží (vše samostatně balené)</t>
  </si>
  <si>
    <t>Předpokládaný počet</t>
  </si>
  <si>
    <t>Čaj černý, klasický</t>
  </si>
  <si>
    <t>25 ks/bal</t>
  </si>
  <si>
    <t>1ks</t>
  </si>
  <si>
    <t>Čaj černý aromatizovaný</t>
  </si>
  <si>
    <t>Čaj černý asie</t>
  </si>
  <si>
    <t>Čaj černý s příchutí</t>
  </si>
  <si>
    <t>Čaj čínský</t>
  </si>
  <si>
    <t>Čaj zelený</t>
  </si>
  <si>
    <t>Čaj mátový</t>
  </si>
  <si>
    <t>Čaj heřmánek</t>
  </si>
  <si>
    <t>Čaj směs bylin</t>
  </si>
  <si>
    <t>Čaj černý směs</t>
  </si>
  <si>
    <t>Čaj 100% heřmánek s aromou</t>
  </si>
  <si>
    <t>Čaj 100% matový s aromou</t>
  </si>
  <si>
    <t>Bylinná směr (min meduňka, heřmánek, rooibos, máta)</t>
  </si>
  <si>
    <t>naceněný dodavatelem</t>
  </si>
  <si>
    <t>Přesný název produktu</t>
  </si>
  <si>
    <t xml:space="preserve">Dřevěnná míchátka HB </t>
  </si>
  <si>
    <t>V případe, že výrobek není certifikován, nebo nesplňuje podmínku, nechte políčko volné</t>
  </si>
  <si>
    <t>Cena MJ bez DPH</t>
  </si>
  <si>
    <t>Zboží (specifikace se může lišit v rozsahu 10%)</t>
  </si>
  <si>
    <t>Přesný název produktu naceněný dodavatelem</t>
  </si>
  <si>
    <t>Specifikace</t>
  </si>
  <si>
    <t>Pronájem na celé období trvání soutěže (24 měsíců)</t>
  </si>
  <si>
    <t>Kelímek 80- 100ml</t>
  </si>
  <si>
    <t>Kelímek 200 - 270ml</t>
  </si>
  <si>
    <t>Kelímek 300 - 360ml</t>
  </si>
  <si>
    <t>Víčka ke kelímkům 200 - 270ml</t>
  </si>
  <si>
    <t>Víčka 300 - 360ml</t>
  </si>
  <si>
    <t>Čaj ovocný s příchutí</t>
  </si>
  <si>
    <t>Zrnková káva Arabica, intenzita 5-7</t>
  </si>
  <si>
    <t>Zrnková káva Arabica, intanzita 3-6</t>
  </si>
  <si>
    <t>Fairtrade, jestli má výrobek tento certifikát, vpište ANO*</t>
  </si>
  <si>
    <t>UTZ, jestli má výrobek tento certifikát, vpište ANO*</t>
  </si>
  <si>
    <t>Certifikace BIO, vpište jestli má výrobek tento certifikát, vpište ANO*</t>
  </si>
  <si>
    <t>Certifikace IFS Food, FSSC 22000, ISO 2200. nebo rovnocenný certifikát</t>
  </si>
  <si>
    <t>Celkem KČ bez DPH</t>
  </si>
  <si>
    <t>Celkem BODY</t>
  </si>
  <si>
    <t>Sloupec1</t>
  </si>
  <si>
    <t>Sloupec2</t>
  </si>
  <si>
    <t>Sloupec3</t>
  </si>
  <si>
    <t>Sloupec4</t>
  </si>
  <si>
    <t>Sloupec5</t>
  </si>
  <si>
    <t>Instatní čokoláda, min podíl čokolády 25%</t>
  </si>
  <si>
    <t>Maximální přípustná velikost balení</t>
  </si>
  <si>
    <t>Certifikace Rainforest Alliance, jestli má výrobek tento certifikát, vpište ANO*</t>
  </si>
  <si>
    <t>BIO, nebo ekvivalent jestli má výrobek tento certifikát, vpište ANO*</t>
  </si>
  <si>
    <t>* vpište do sloupce ano, jestli má výrobek certifikaci BIO nebo ekvivalent, Fairtrade, UTZ nebo Rainforest</t>
  </si>
  <si>
    <t>Certifikace FSC, vpište jestli má výrobek, nebo obal výrobku tento certifikát, vpište ANO** (jestli má certifikaci FSC, vpište ANO  i do sloupce PEFC)</t>
  </si>
  <si>
    <t>HB cukr bílý min 3g/ks</t>
  </si>
  <si>
    <t>HB cukr třtinový min 3g/ks</t>
  </si>
  <si>
    <t>Certifikace PEFC, vpište jestli má výrobek tento certifikát, vpište ANO***</t>
  </si>
  <si>
    <t>** vpište ano, jestli má výrobek certifikaci FSC. V tomto případě vpište ano i do sloupce s certifikací PEFC, vzhledem k tomu, že FSC je  vyšší standard certifikace.</t>
  </si>
  <si>
    <t xml:space="preserve">***vpište ano, jestli má výrobek certifikaci PEFC. </t>
  </si>
  <si>
    <t>****Certifikace výrobce, přiděluje se 10 bodů za certifikaci</t>
  </si>
  <si>
    <t>Všechny certifikace musí být platné a dodavatel  je doloží spolu s nabídkou a k tomu i produktové listy nabízených produktů.</t>
  </si>
  <si>
    <t>Zrnková káva, 40% Arabica, 60% Robusta, intenzita 3-7</t>
  </si>
  <si>
    <t>Zrnková káva 100% Arabica, bubnově pražená tradiční metodou, intensita 3-6</t>
  </si>
  <si>
    <t>prosím vyplňte</t>
  </si>
  <si>
    <t>Klasický překapávač (cena po dobu trvání soutěže)</t>
  </si>
  <si>
    <t xml:space="preserve">Servis (cena za měsíc) </t>
  </si>
  <si>
    <t>V případe, že výrobce/dodavatel není certifikován, nebo nesplňuje podmínku, nechte políčko volné</t>
  </si>
  <si>
    <t>Certifikace výrobce/dodavatele</t>
  </si>
  <si>
    <t>Vpište ANO, jestli je výrobce/dodavatel certifikován****</t>
  </si>
  <si>
    <t>Káva mletá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</si>
</sst>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_-* #,##0.00&quot; Kč&quot;_-;\-* #,##0.00&quot; Kč&quot;_-;_-* \-??&quot; Kč&quot;_-;_-@_-"/>
  </numFmts>
  <fonts count="17" x14ac:knownFonts="1">
    <font>
      <sz val="11"/>
      <color theme="1"/>
      <name val="Calibri"/>
      <family val="2"/>
      <charset val="238"/>
      <scheme val="minor"/>
    </font>
    <font>
      <b/>
      <sz val="11"/>
      <color theme="1"/>
      <name val="Calibri"/>
      <family val="2"/>
      <charset val="238"/>
      <scheme val="minor"/>
    </font>
    <font>
      <sz val="10"/>
      <name val="Arial"/>
      <family val="2"/>
      <charset val="238"/>
    </font>
    <font>
      <b/>
      <sz val="11"/>
      <name val="Calibri"/>
      <family val="2"/>
      <charset val="238"/>
      <scheme val="minor"/>
    </font>
    <font>
      <sz val="11"/>
      <name val="Calibri"/>
      <family val="2"/>
      <charset val="238"/>
      <scheme val="minor"/>
    </font>
    <font>
      <sz val="11"/>
      <color theme="1"/>
      <name val="Calibri"/>
      <family val="2"/>
      <charset val="238"/>
      <scheme val="minor"/>
    </font>
    <font>
      <b/>
      <sz val="11"/>
      <name val="Calibri"/>
      <scheme val="minor"/>
    </font>
    <font>
      <b/>
      <sz val="11"/>
      <name val="Times New Roman"/>
      <family val="1"/>
      <charset val="238"/>
    </font>
    <font>
      <sz val="11"/>
      <name val="Times New Roman"/>
      <family val="1"/>
      <charset val="238"/>
    </font>
    <font>
      <b/>
      <sz val="11"/>
      <color theme="1"/>
      <name val="Times New Roman"/>
      <family val="1"/>
      <charset val="238"/>
    </font>
    <font>
      <sz val="11"/>
      <color theme="1"/>
      <name val="Times New Roman"/>
      <family val="1"/>
      <charset val="238"/>
    </font>
    <font>
      <sz val="11"/>
      <color rgb="FFFF0000"/>
      <name val="Calibri"/>
      <family val="2"/>
      <charset val="238"/>
      <scheme val="minor"/>
    </font>
    <font>
      <sz val="11"/>
      <color theme="1"/>
      <name val="Calibri"/>
      <family val="2"/>
      <scheme val="minor"/>
    </font>
    <font>
      <sz val="11"/>
      <name val="Calibri"/>
      <scheme val="minor"/>
    </font>
    <font>
      <b/>
      <sz val="14"/>
      <color theme="1"/>
      <name val="Calibri"/>
      <family val="2"/>
      <charset val="238"/>
      <scheme val="minor"/>
    </font>
    <font>
      <b/>
      <sz val="14"/>
      <name val="Calibri"/>
      <family val="2"/>
      <charset val="238"/>
      <scheme val="minor"/>
    </font>
    <font>
      <b/>
      <sz val="11"/>
      <color theme="0" tint="-0.1499984740745262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0" fontId="2" fillId="0" borderId="0"/>
    <xf numFmtId="165" fontId="2" fillId="0" borderId="0" applyBorder="0" applyProtection="0"/>
    <xf numFmtId="9" fontId="5" fillId="0" borderId="0" applyFont="0" applyFill="0" applyBorder="0" applyAlignment="0" applyProtection="0"/>
  </cellStyleXfs>
  <cellXfs count="111">
    <xf numFmtId="0" fontId="0" fillId="0" borderId="0" xfId="0"/>
    <xf numFmtId="0" fontId="0" fillId="0" borderId="0" xfId="0" applyAlignment="1">
      <alignment horizontal="center"/>
    </xf>
    <xf numFmtId="0" fontId="1" fillId="0" borderId="0" xfId="0" applyFont="1" applyAlignment="1">
      <alignment horizontal="left" vertical="center" wrapText="1"/>
    </xf>
    <xf numFmtId="0" fontId="3" fillId="0" borderId="0" xfId="0" applyFont="1" applyAlignment="1">
      <alignment horizontal="left"/>
    </xf>
    <xf numFmtId="0" fontId="0" fillId="0" borderId="3" xfId="0" applyBorder="1" applyAlignment="1">
      <alignment horizontal="center" vertical="center"/>
    </xf>
    <xf numFmtId="0" fontId="1" fillId="0" borderId="0" xfId="0" applyFont="1"/>
    <xf numFmtId="0" fontId="8" fillId="2" borderId="1" xfId="0" applyFont="1" applyFill="1" applyBorder="1" applyAlignment="1" applyProtection="1">
      <alignment vertical="center" wrapText="1"/>
      <protection locked="0"/>
    </xf>
    <xf numFmtId="0" fontId="10" fillId="2" borderId="2" xfId="0" applyFont="1" applyFill="1" applyBorder="1" applyAlignment="1" applyProtection="1">
      <alignment vertical="center"/>
      <protection locked="0"/>
    </xf>
    <xf numFmtId="0" fontId="4"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0" xfId="0" applyAlignment="1">
      <alignment vertical="center"/>
    </xf>
    <xf numFmtId="0" fontId="0" fillId="3" borderId="4" xfId="0" applyFill="1" applyBorder="1" applyAlignment="1">
      <alignment vertical="center"/>
    </xf>
    <xf numFmtId="0" fontId="0" fillId="3" borderId="2" xfId="0" applyFill="1" applyBorder="1" applyAlignment="1">
      <alignment horizontal="left"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vertical="center"/>
      <protection locked="0"/>
    </xf>
    <xf numFmtId="164"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9" fontId="0" fillId="2" borderId="1" xfId="3"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left"/>
    </xf>
    <xf numFmtId="0" fontId="6" fillId="3" borderId="9" xfId="0" applyFont="1" applyFill="1" applyBorder="1" applyAlignment="1">
      <alignment horizontal="center" vertical="center" wrapText="1"/>
    </xf>
    <xf numFmtId="0" fontId="4" fillId="0" borderId="1" xfId="0" applyFont="1" applyBorder="1" applyAlignment="1">
      <alignment horizontal="left" vertical="center" wrapText="1"/>
    </xf>
    <xf numFmtId="164" fontId="0" fillId="0" borderId="2" xfId="0" applyNumberFormat="1" applyBorder="1" applyAlignment="1">
      <alignment horizontal="center" vertical="center"/>
    </xf>
    <xf numFmtId="164" fontId="0" fillId="3" borderId="2" xfId="0" applyNumberFormat="1" applyFill="1" applyBorder="1" applyAlignment="1">
      <alignment horizontal="center" vertical="center"/>
    </xf>
    <xf numFmtId="164" fontId="4" fillId="3" borderId="2" xfId="0" applyNumberFormat="1"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0" fillId="3" borderId="11" xfId="0" applyFill="1" applyBorder="1" applyAlignment="1">
      <alignment horizontal="center" vertical="center"/>
    </xf>
    <xf numFmtId="0" fontId="0" fillId="3" borderId="11" xfId="0" applyFill="1" applyBorder="1"/>
    <xf numFmtId="9" fontId="0" fillId="2" borderId="6" xfId="3" applyFont="1"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12" fillId="2" borderId="6"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164" fontId="13" fillId="0" borderId="1" xfId="0" applyNumberFormat="1" applyFont="1" applyBorder="1" applyAlignment="1" applyProtection="1">
      <alignment horizontal="center" vertical="center"/>
      <protection locked="0"/>
    </xf>
    <xf numFmtId="164" fontId="4" fillId="4" borderId="1" xfId="0" applyNumberFormat="1" applyFont="1" applyFill="1" applyBorder="1" applyAlignment="1" applyProtection="1">
      <alignment horizontal="center" vertical="center"/>
      <protection locked="0"/>
    </xf>
    <xf numFmtId="0" fontId="0" fillId="0" borderId="12" xfId="0" applyBorder="1"/>
    <xf numFmtId="0" fontId="0" fillId="3" borderId="0" xfId="0" applyFill="1"/>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164" fontId="15" fillId="3" borderId="1"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0" fillId="3" borderId="12" xfId="0" applyFill="1" applyBorder="1"/>
    <xf numFmtId="0" fontId="0" fillId="3" borderId="1" xfId="0" applyFill="1" applyBorder="1" applyAlignment="1">
      <alignment horizontal="center" vertical="center"/>
    </xf>
    <xf numFmtId="0" fontId="15" fillId="3" borderId="1" xfId="0" applyFont="1" applyFill="1" applyBorder="1" applyAlignment="1">
      <alignment horizontal="center" vertical="center"/>
    </xf>
    <xf numFmtId="0" fontId="14" fillId="0" borderId="0" xfId="0" applyFont="1"/>
    <xf numFmtId="0" fontId="0" fillId="5" borderId="3" xfId="0" applyFill="1" applyBorder="1" applyAlignment="1">
      <alignment horizontal="center" vertical="center"/>
    </xf>
    <xf numFmtId="0" fontId="0" fillId="5" borderId="6" xfId="0" applyFill="1" applyBorder="1" applyAlignment="1">
      <alignment horizontal="left" vertical="center"/>
    </xf>
    <xf numFmtId="0" fontId="0" fillId="5" borderId="6" xfId="0" applyFill="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left" vertical="center" wrapText="1"/>
    </xf>
    <xf numFmtId="0" fontId="16" fillId="3" borderId="6" xfId="0" applyFont="1" applyFill="1" applyBorder="1" applyAlignment="1">
      <alignment horizontal="center" vertical="center"/>
    </xf>
    <xf numFmtId="0" fontId="16" fillId="3" borderId="3" xfId="0" applyFont="1" applyFill="1" applyBorder="1" applyAlignment="1">
      <alignment horizontal="center" vertical="center"/>
    </xf>
    <xf numFmtId="0" fontId="3" fillId="3" borderId="10" xfId="0" applyFont="1" applyFill="1" applyBorder="1" applyAlignment="1">
      <alignment horizontal="center" vertical="center"/>
    </xf>
    <xf numFmtId="0" fontId="0" fillId="5" borderId="10" xfId="0" applyFill="1" applyBorder="1" applyAlignment="1">
      <alignment horizontal="center" vertical="center"/>
    </xf>
    <xf numFmtId="0" fontId="3" fillId="3" borderId="10" xfId="0" applyFont="1" applyFill="1" applyBorder="1" applyAlignment="1">
      <alignment horizontal="center" vertical="center" wrapText="1"/>
    </xf>
    <xf numFmtId="0" fontId="16" fillId="3" borderId="10" xfId="0" applyFont="1" applyFill="1" applyBorder="1" applyAlignment="1">
      <alignment horizontal="center" vertical="center"/>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xf numFmtId="164" fontId="0" fillId="5" borderId="10" xfId="0" applyNumberFormat="1" applyFill="1" applyBorder="1" applyAlignment="1">
      <alignment horizontal="center" vertical="center"/>
    </xf>
    <xf numFmtId="164" fontId="4" fillId="5" borderId="3" xfId="0" applyNumberFormat="1" applyFont="1" applyFill="1" applyBorder="1" applyAlignment="1">
      <alignment horizontal="center" vertical="center"/>
    </xf>
    <xf numFmtId="0" fontId="4" fillId="3" borderId="13" xfId="0" applyFont="1" applyFill="1" applyBorder="1" applyAlignment="1">
      <alignment horizontal="center" vertical="center"/>
    </xf>
    <xf numFmtId="0" fontId="0" fillId="0" borderId="5" xfId="0" applyBorder="1" applyAlignment="1">
      <alignment horizontal="left" vertical="center" wrapText="1"/>
    </xf>
    <xf numFmtId="0" fontId="0" fillId="0" borderId="8" xfId="0" applyBorder="1" applyAlignment="1">
      <alignment horizontal="center" vertical="center"/>
    </xf>
    <xf numFmtId="0" fontId="0" fillId="3" borderId="12" xfId="0" applyFill="1" applyBorder="1" applyAlignment="1">
      <alignment vertical="center"/>
    </xf>
    <xf numFmtId="0" fontId="0" fillId="0" borderId="7" xfId="0" applyBorder="1" applyAlignment="1">
      <alignment horizontal="left" vertical="center" wrapText="1"/>
    </xf>
    <xf numFmtId="0" fontId="0" fillId="0" borderId="4" xfId="0" applyBorder="1" applyAlignment="1">
      <alignment horizontal="center" vertical="center"/>
    </xf>
    <xf numFmtId="0" fontId="0" fillId="3" borderId="6" xfId="0" applyFill="1" applyBorder="1" applyAlignment="1">
      <alignment horizontal="left" vertical="center"/>
    </xf>
    <xf numFmtId="0" fontId="0" fillId="3" borderId="3" xfId="0" applyFill="1" applyBorder="1" applyAlignment="1">
      <alignment horizontal="center" vertical="center"/>
    </xf>
    <xf numFmtId="0" fontId="13" fillId="3" borderId="2" xfId="0" applyFont="1" applyFill="1" applyBorder="1" applyAlignment="1">
      <alignment horizontal="center" vertical="center"/>
    </xf>
    <xf numFmtId="164" fontId="13" fillId="3" borderId="2" xfId="0" applyNumberFormat="1" applyFont="1" applyFill="1" applyBorder="1" applyAlignment="1">
      <alignment horizontal="center" vertical="center"/>
    </xf>
    <xf numFmtId="0" fontId="8"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protection locked="0"/>
    </xf>
    <xf numFmtId="0" fontId="1" fillId="0" borderId="0" xfId="0" applyFont="1" applyAlignment="1">
      <alignment horizontal="center" vertical="center" wrapText="1"/>
    </xf>
    <xf numFmtId="0" fontId="0" fillId="0" borderId="3" xfId="0"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0" fillId="3" borderId="4" xfId="0" applyFill="1" applyBorder="1" applyAlignment="1">
      <alignment horizontal="center" vertical="center"/>
    </xf>
    <xf numFmtId="0" fontId="0" fillId="3" borderId="0" xfId="0" applyFill="1" applyAlignment="1">
      <alignment horizontal="center"/>
    </xf>
    <xf numFmtId="0" fontId="0" fillId="0" borderId="12" xfId="0" applyBorder="1" applyAlignment="1">
      <alignment horizontal="center"/>
    </xf>
    <xf numFmtId="164" fontId="13" fillId="4" borderId="1" xfId="0" applyNumberFormat="1" applyFont="1" applyFill="1" applyBorder="1" applyAlignment="1" applyProtection="1">
      <alignment horizontal="center" vertical="center"/>
      <protection locked="0"/>
    </xf>
    <xf numFmtId="164" fontId="13" fillId="0" borderId="1" xfId="0" applyNumberFormat="1" applyFont="1" applyFill="1" applyBorder="1" applyAlignment="1" applyProtection="1">
      <alignment horizontal="center" vertical="center"/>
      <protection locked="0"/>
    </xf>
    <xf numFmtId="164" fontId="0" fillId="4" borderId="2" xfId="0" applyNumberFormat="1" applyFill="1" applyBorder="1" applyAlignment="1" applyProtection="1">
      <alignment horizontal="center" vertical="center"/>
      <protection locked="0"/>
    </xf>
    <xf numFmtId="0" fontId="6" fillId="3" borderId="5" xfId="0" applyFont="1"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3" fillId="3" borderId="5" xfId="0" applyFont="1" applyFill="1" applyBorder="1" applyAlignment="1">
      <alignment horizontal="center" vertical="center" wrapText="1"/>
    </xf>
    <xf numFmtId="164" fontId="0" fillId="4" borderId="1" xfId="0" applyNumberFormat="1" applyFill="1" applyBorder="1" applyAlignment="1" applyProtection="1">
      <alignment horizontal="center" vertical="center"/>
      <protection locked="0"/>
    </xf>
    <xf numFmtId="0" fontId="14" fillId="3" borderId="6"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3"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wrapText="1"/>
    </xf>
  </cellXfs>
  <cellStyles count="4">
    <cellStyle name="Měna 2" xfId="2"/>
    <cellStyle name="Normální" xfId="0" builtinId="0"/>
    <cellStyle name="Normální 2" xfId="1"/>
    <cellStyle name="Procenta" xfId="3" builtinId="5"/>
  </cellStyles>
  <dxfs count="143">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protection locked="0" hidden="0"/>
    </dxf>
    <dxf>
      <fill>
        <patternFill patternType="solid">
          <fgColor indexed="64"/>
          <bgColor theme="0" tint="-0.14999847407452621"/>
        </patternFill>
      </fill>
    </dxf>
    <dxf>
      <fill>
        <patternFill patternType="solid">
          <fgColor indexed="64"/>
          <bgColor theme="9" tint="0.39997558519241921"/>
        </patternFill>
      </fill>
      <border diagonalUp="0" diagonalDown="0">
        <left/>
        <right style="thin">
          <color indexed="64"/>
        </right>
        <top/>
        <bottom/>
        <vertical/>
        <horizontal/>
      </border>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dxf>
    <dxf>
      <fill>
        <patternFill patternType="solid">
          <fgColor indexed="64"/>
          <bgColor theme="9" tint="0.39997558519241921"/>
        </patternFill>
      </fill>
    </dxf>
    <dxf>
      <fill>
        <patternFill patternType="solid">
          <fgColor indexed="64"/>
          <bgColor theme="0" tint="-0.14999847407452621"/>
        </patternFill>
      </fill>
      <alignment horizontal="center" vertical="bottom" textRotation="0" wrapText="0" indent="0" justifyLastLine="0" shrinkToFit="0" readingOrder="0"/>
    </dxf>
    <dxf>
      <fill>
        <patternFill patternType="solid">
          <fgColor indexed="64"/>
          <bgColor theme="9" tint="0.39997558519241921"/>
        </patternFill>
      </fill>
      <alignment horizontal="center" textRotation="0" indent="0" justifyLastLine="0" shrinkToFit="0" readingOrder="0"/>
    </dxf>
    <dxf>
      <fill>
        <patternFill patternType="solid">
          <fgColor indexed="64"/>
          <bgColor theme="0" tint="-0.14999847407452621"/>
        </patternFill>
      </fill>
    </dxf>
    <dxf>
      <fill>
        <patternFill patternType="solid">
          <fgColor indexed="64"/>
          <bgColor theme="9" tint="0.39997558519241921"/>
        </patternFill>
      </fill>
      <border diagonalUp="0" diagonalDown="0">
        <left style="thin">
          <color indexed="64"/>
        </left>
        <right/>
        <top/>
        <bottom/>
        <vertical/>
        <horizontal/>
      </border>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fill>
        <patternFill patternType="solid">
          <fgColor indexed="64"/>
          <bgColor theme="0" tint="-0.14999847407452621"/>
        </patternFill>
      </fill>
      <border diagonalUp="0" diagonalDown="0" outline="0">
        <left/>
        <right/>
        <top style="thin">
          <color indexed="64"/>
        </top>
        <bottom/>
      </border>
    </dxf>
    <dxf>
      <fill>
        <patternFill patternType="solid">
          <fgColor indexed="64"/>
          <bgColor theme="9" tint="0.39997558519241921"/>
        </patternFill>
      </fill>
    </dxf>
    <dxf>
      <border outline="0">
        <top style="thin">
          <color indexed="64"/>
        </top>
      </border>
    </dxf>
    <dxf>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border outline="0">
        <right style="thin">
          <color indexed="64"/>
        </right>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border diagonalUp="0" diagonalDown="0" outline="0">
        <left style="thin">
          <color indexed="64"/>
        </left>
        <right style="thin">
          <color indexed="64"/>
        </right>
        <top/>
        <bottom/>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indexed="64"/>
        </top>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style="thin">
          <color indexed="64"/>
        </right>
        <top style="thin">
          <color indexed="64"/>
        </top>
        <bottom/>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Calibri"/>
        <scheme val="minor"/>
      </font>
      <numFmt numFmtId="164"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0.00\ &quot;Kč&quo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ill>
        <patternFill>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alignment horizont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ereza Mičánková" id="{F037800C-D6B4-4F85-AC73-93D29244C6BB}" userId="S::tereza.micankova@zelenabohdanecsro.onmicrosoft.com::9c3aa7d7-33e4-48f7-936b-4f83925dc89e" providerId="AD"/>
</personList>
</file>

<file path=xl/tables/table1.xml><?xml version="1.0" encoding="utf-8"?>
<table xmlns="http://schemas.openxmlformats.org/spreadsheetml/2006/main" id="1" name="Tabulka1" displayName="Tabulka1" ref="A4:O13" totalsRowCount="1" headerRowDxfId="142" totalsRowDxfId="139" headerRowBorderDxfId="141" tableBorderDxfId="140" totalsRowBorderDxfId="138">
  <autoFilter ref="A4:O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PČ" totalsRowLabel="Celkem" dataDxfId="137" totalsRowDxfId="14"/>
    <tableColumn id="2" name="Zboží (specifikace se může lišit v rozsahu 10%)" dataDxfId="136" totalsRowDxfId="13"/>
    <tableColumn id="3" name="Maximální přípustná velikost balení" dataDxfId="135" totalsRowDxfId="12"/>
    <tableColumn id="6" name="Přesný název produktu, naceněný dodavatelem" dataDxfId="134" totalsRowDxfId="11"/>
    <tableColumn id="7" name="MJ" dataDxfId="133" totalsRowDxfId="10"/>
    <tableColumn id="8" name="Předpokládaný počet" dataDxfId="132" totalsRowDxfId="9"/>
    <tableColumn id="9" name="Cena MJ bez DPH" dataDxfId="131" totalsRowDxfId="8"/>
    <tableColumn id="14" name="Celkem" totalsRowFunction="sum" dataDxfId="130" totalsRowDxfId="7">
      <calculatedColumnFormula>+Tabulka1[[#This Row],[Cena MJ bez DPH]]*Tabulka1[[#This Row],[Předpokládaný počet]]</calculatedColumnFormula>
    </tableColumn>
    <tableColumn id="13" name="Certifikace Rainforest Alliance, jestli má výrobek tento certifikát, vpište ANO*" totalsRowFunction="count" dataDxfId="129" totalsRowDxfId="6"/>
    <tableColumn id="15" name="Fairtrade, jestli má výrobek tento certifikát, vpište ANO*" totalsRowFunction="count" dataDxfId="128" totalsRowDxfId="5"/>
    <tableColumn id="12" name="UTZ, jestli má výrobek tento certifikát, vpište ANO*" totalsRowFunction="count" dataDxfId="127" totalsRowDxfId="4"/>
    <tableColumn id="10" name="BIO, nebo ekvivalent jestli má výrobek tento certifikát, vpište ANO*" totalsRowFunction="count" dataDxfId="126" totalsRowDxfId="3"/>
    <tableColumn id="4" name="Poček ks v balení" dataDxfId="125" totalsRowDxfId="2"/>
    <tableColumn id="5" name="DPH" dataDxfId="124" totalsRowDxfId="1"/>
    <tableColumn id="11" name="číslo v katalogu dodavatele, jestli existuje" dataDxfId="123" totalsRowDxfId="0"/>
  </tableColumns>
  <tableStyleInfo name="TableStyleMedium2" showFirstColumn="0" showLastColumn="0" showRowStripes="0" showColumnStripes="0"/>
</table>
</file>

<file path=xl/tables/table2.xml><?xml version="1.0" encoding="utf-8"?>
<table xmlns="http://schemas.openxmlformats.org/spreadsheetml/2006/main" id="2" name="Tabulka13" displayName="Tabulka13" ref="A32:M41" totalsRowCount="1" headerRowDxfId="122" totalsRowDxfId="119" headerRowBorderDxfId="121" tableBorderDxfId="120" totalsRowBorderDxfId="118">
  <autoFilter ref="A32:M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PČ" totalsRowLabel="Celkem" dataDxfId="117" totalsRowDxfId="116"/>
    <tableColumn id="2" name="Příslušenství" dataDxfId="115" totalsRowDxfId="114"/>
    <tableColumn id="3" name="Maximální přípustná velikost balení" dataDxfId="113" totalsRowDxfId="112"/>
    <tableColumn id="6" name="Přesný název produktu naceněný dodavatelem" dataDxfId="111" totalsRowDxfId="110"/>
    <tableColumn id="7" name="MJ" dataDxfId="109" totalsRowDxfId="108"/>
    <tableColumn id="8" name="Předpokládaný počet" dataDxfId="107" totalsRowDxfId="106"/>
    <tableColumn id="9" name="Cena MJ bez DPH" dataDxfId="105" totalsRowDxfId="104"/>
    <tableColumn id="10" name="Celkem" totalsRowFunction="sum" totalsRowDxfId="103">
      <calculatedColumnFormula>+Tabulka13[[#This Row],[Předpokládaný počet]]*G33</calculatedColumnFormula>
    </tableColumn>
    <tableColumn id="14" name="Certifikace FSC, vpište jestli má výrobek, nebo obal výrobku tento certifikát, vpište ANO** (jestli má certifikaci FSC, vpište ANO  i do sloupce PEFC)" totalsRowFunction="count" dataDxfId="102" totalsRowDxfId="101"/>
    <tableColumn id="13" name="Certifikace PEFC, vpište jestli má výrobek tento certifikát, vpište ANO***" totalsRowFunction="count" dataDxfId="100" totalsRowDxfId="99"/>
    <tableColumn id="4" name="Poček ks v balení" dataDxfId="98" totalsRowDxfId="97"/>
    <tableColumn id="5" name="DPH" dataDxfId="96" totalsRowDxfId="95"/>
    <tableColumn id="11" name="číslo v katalogu dodavatele, jestli existuje" dataDxfId="94" totalsRowDxfId="93"/>
  </tableColumns>
  <tableStyleInfo name="TableStyleMedium2" showFirstColumn="0" showLastColumn="0" showRowStripes="0" showColumnStripes="0"/>
</table>
</file>

<file path=xl/tables/table3.xml><?xml version="1.0" encoding="utf-8"?>
<table xmlns="http://schemas.openxmlformats.org/spreadsheetml/2006/main" id="3" name="Tabulka134" displayName="Tabulka134" ref="A43:K50" totalsRowCount="1" headerRowDxfId="92" totalsRowDxfId="89" headerRowBorderDxfId="91" tableBorderDxfId="90" totalsRowBorderDxfId="88">
  <autoFilter ref="A43:K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PČ" totalsRowLabel="Celkem" dataDxfId="87" totalsRowDxfId="86"/>
    <tableColumn id="2" name="Pronájem na celé období trvání soutěže (24 měsíců)" dataDxfId="85" totalsRowDxfId="84"/>
    <tableColumn id="3" name="Sloupec1" dataDxfId="83" totalsRowDxfId="82"/>
    <tableColumn id="12" name="Specifikace" dataDxfId="81" totalsRowDxfId="80"/>
    <tableColumn id="7" name="MJ" dataDxfId="79" totalsRowDxfId="78"/>
    <tableColumn id="8" name="Předpokládaný počet" dataDxfId="77" totalsRowDxfId="76"/>
    <tableColumn id="9" name="Cena MJ bez DPH" dataDxfId="75" totalsRowDxfId="74"/>
    <tableColumn id="10" name="Celkem" totalsRowFunction="sum" totalsRowDxfId="73">
      <calculatedColumnFormula>+Tabulka134[[#This Row],[Předpokládaný počet]]*G44</calculatedColumnFormula>
    </tableColumn>
    <tableColumn id="5" name="DPH" dataDxfId="72" totalsRowDxfId="71"/>
    <tableColumn id="4" name="Přesný název produktu" dataDxfId="70" totalsRowDxfId="69"/>
    <tableColumn id="6" name="naceněný dodavatelem" dataDxfId="68" totalsRowDxfId="67"/>
  </tableColumns>
  <tableStyleInfo name="TableStyleMedium2" showFirstColumn="0" showLastColumn="0" showRowStripes="0" showColumnStripes="0"/>
</table>
</file>

<file path=xl/tables/table4.xml><?xml version="1.0" encoding="utf-8"?>
<table xmlns="http://schemas.openxmlformats.org/spreadsheetml/2006/main" id="4" name="Tabulka15" displayName="Tabulka15" ref="A15:L30" totalsRowCount="1" headerRowDxfId="66" totalsRowDxfId="63" headerRowBorderDxfId="65" tableBorderDxfId="64" totalsRowBorderDxfId="62">
  <autoFilter ref="A15:L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PČ" totalsRowLabel="Celkem" dataDxfId="61" totalsRowDxfId="60"/>
    <tableColumn id="2" name="Zboží (vše samostatně balené)" dataDxfId="59" totalsRowDxfId="58"/>
    <tableColumn id="3" name="Maximální přípustná velikost balení" dataDxfId="57" totalsRowDxfId="56"/>
    <tableColumn id="6" name="Přesný název produktu" dataDxfId="55" totalsRowDxfId="54"/>
    <tableColumn id="7" name="MJ" dataDxfId="53" totalsRowDxfId="52"/>
    <tableColumn id="8" name="Předpokládaný počet" dataDxfId="51" totalsRowDxfId="50"/>
    <tableColumn id="9" name="Cena MJ bez DPH" dataDxfId="49" totalsRowDxfId="48"/>
    <tableColumn id="10" name="Celkem" totalsRowFunction="sum" dataDxfId="47" totalsRowDxfId="46">
      <calculatedColumnFormula>+Tabulka15[[#This Row],[Předpokládaný počet]]*G16</calculatedColumnFormula>
    </tableColumn>
    <tableColumn id="14" name="Certifikace BIO, vpište jestli má výrobek tento certifikát, vpište ANO*" totalsRowFunction="count" dataDxfId="45" totalsRowDxfId="44"/>
    <tableColumn id="4" name="Poček ks v balení" dataDxfId="43" totalsRowDxfId="42"/>
    <tableColumn id="5" name="DPH" dataDxfId="41" totalsRowDxfId="40"/>
    <tableColumn id="11" name="číslo v katalogu dodavatele, jestli existuje" dataDxfId="39" totalsRowDxfId="38"/>
  </tableColumns>
  <tableStyleInfo name="TableStyleMedium2" showFirstColumn="0" showLastColumn="0" showRowStripes="0" showColumnStripes="0"/>
</table>
</file>

<file path=xl/tables/table5.xml><?xml version="1.0" encoding="utf-8"?>
<table xmlns="http://schemas.openxmlformats.org/spreadsheetml/2006/main" id="5" name="Tabulka5" displayName="Tabulka5" ref="A52:I54" totalsRowCount="1" headerRowDxfId="37" totalsRowDxfId="34" headerRowBorderDxfId="36" tableBorderDxfId="35" totalsRowBorderDxfId="33">
  <autoFilter ref="A52:I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PČ" totalsRowLabel="Celkem" dataDxfId="32" totalsRowDxfId="31"/>
    <tableColumn id="2" name="Certifikace výrobce/dodavatele" dataDxfId="30" totalsRowDxfId="29"/>
    <tableColumn id="3" name="Sloupec1" dataDxfId="28" totalsRowDxfId="27"/>
    <tableColumn id="4" name="Specifikace" dataDxfId="26" totalsRowDxfId="25"/>
    <tableColumn id="5" name="Sloupec2" dataDxfId="24" totalsRowDxfId="23"/>
    <tableColumn id="6" name="Sloupec3" dataDxfId="22" totalsRowDxfId="21"/>
    <tableColumn id="7" name="Sloupec4" dataDxfId="20" totalsRowDxfId="19"/>
    <tableColumn id="8" name="Sloupec5" dataDxfId="18" totalsRowDxfId="17"/>
    <tableColumn id="9" name="Vpište ANO, jestli je výrobce/dodavatel certifikován****" totalsRowFunction="custom" dataDxfId="16" totalsRowDxfId="15">
      <totalsRowFormula>SUBTOTAL(103,Tabulka5[Vpište ANO, jestli je výrobce/dodavatel certifikován****])*10</totalsRowFormula>
    </tableColumn>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4" dT="2023-12-01T09:57:15.44" personId="{F037800C-D6B4-4F85-AC73-93D29244C6BB}" id="{6BA2CF6E-AD68-4872-A892-21BFB52D2530}">
    <text>V ZD máte i certifikát BIO, tady jej nevidím. A dle mého názoru zde měla být i možnost uvést jiný podobný certifikát. Problém vidím v tom, že BIO certifikuje něco jiného, než zde uvedené certifikáty. Pro jiné certifikáty bychom také měli v ZD uvést, jaké máme na certifikát požadavky.</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tabSelected="1" zoomScale="70" zoomScaleNormal="70" workbookViewId="0">
      <selection activeCell="B10" sqref="B10"/>
    </sheetView>
  </sheetViews>
  <sheetFormatPr defaultRowHeight="15" x14ac:dyDescent="0.25"/>
  <cols>
    <col min="1" max="1" width="10.5703125" customWidth="1"/>
    <col min="2" max="2" width="69.85546875" style="1" customWidth="1"/>
    <col min="3" max="3" width="26.7109375" style="1" customWidth="1"/>
    <col min="4" max="4" width="43.5703125" style="1" customWidth="1"/>
    <col min="5" max="5" width="32.5703125" style="29" customWidth="1"/>
    <col min="6" max="6" width="19.7109375" style="1" customWidth="1"/>
    <col min="7" max="7" width="12.28515625" style="1" customWidth="1"/>
    <col min="8" max="8" width="23" style="1" customWidth="1"/>
    <col min="9" max="9" width="21.85546875" style="1" customWidth="1"/>
    <col min="10" max="10" width="26.5703125" customWidth="1"/>
    <col min="11" max="11" width="26.140625" customWidth="1"/>
    <col min="12" max="12" width="30.140625" customWidth="1"/>
    <col min="13" max="13" width="36.85546875" customWidth="1"/>
    <col min="14" max="14" width="38.7109375" customWidth="1"/>
    <col min="15" max="15" width="34.42578125" customWidth="1"/>
  </cols>
  <sheetData>
    <row r="1" spans="1:15" ht="30" customHeight="1" x14ac:dyDescent="0.25">
      <c r="A1" s="5"/>
      <c r="B1" s="21" t="s">
        <v>6</v>
      </c>
      <c r="C1" s="6" t="s">
        <v>92</v>
      </c>
      <c r="D1" s="87"/>
    </row>
    <row r="2" spans="1:15" ht="30" customHeight="1" x14ac:dyDescent="0.25">
      <c r="B2" s="21" t="s">
        <v>7</v>
      </c>
      <c r="C2" s="6" t="s">
        <v>92</v>
      </c>
      <c r="D2" s="87"/>
    </row>
    <row r="3" spans="1:15" ht="30" customHeight="1" x14ac:dyDescent="0.25">
      <c r="B3" s="22" t="s">
        <v>8</v>
      </c>
      <c r="C3" s="7" t="s">
        <v>9</v>
      </c>
      <c r="D3" s="88"/>
      <c r="I3" s="109" t="s">
        <v>52</v>
      </c>
      <c r="J3" s="109"/>
      <c r="K3" s="109"/>
      <c r="L3" s="109"/>
    </row>
    <row r="4" spans="1:15" s="1" customFormat="1" ht="65.45" customHeight="1" x14ac:dyDescent="0.25">
      <c r="A4" s="8" t="s">
        <v>2</v>
      </c>
      <c r="B4" s="9" t="s">
        <v>54</v>
      </c>
      <c r="C4" s="10" t="s">
        <v>78</v>
      </c>
      <c r="D4" s="10" t="s">
        <v>11</v>
      </c>
      <c r="E4" s="9" t="s">
        <v>1</v>
      </c>
      <c r="F4" s="10" t="s">
        <v>33</v>
      </c>
      <c r="G4" s="10" t="s">
        <v>53</v>
      </c>
      <c r="H4" s="10" t="s">
        <v>3</v>
      </c>
      <c r="I4" s="10" t="s">
        <v>79</v>
      </c>
      <c r="J4" s="10" t="s">
        <v>66</v>
      </c>
      <c r="K4" s="10" t="s">
        <v>67</v>
      </c>
      <c r="L4" s="10" t="s">
        <v>80</v>
      </c>
      <c r="M4" s="30" t="s">
        <v>4</v>
      </c>
      <c r="N4" s="11" t="s">
        <v>5</v>
      </c>
      <c r="O4" s="101" t="s">
        <v>10</v>
      </c>
    </row>
    <row r="5" spans="1:15" s="16" customFormat="1" ht="30" customHeight="1" x14ac:dyDescent="0.25">
      <c r="A5" s="4">
        <v>1</v>
      </c>
      <c r="B5" s="31" t="s">
        <v>64</v>
      </c>
      <c r="C5" s="28" t="s">
        <v>12</v>
      </c>
      <c r="D5" s="89"/>
      <c r="E5" s="13" t="s">
        <v>14</v>
      </c>
      <c r="F5" s="14">
        <v>200</v>
      </c>
      <c r="G5" s="23">
        <v>0</v>
      </c>
      <c r="H5" s="15">
        <f>+Tabulka1[[#This Row],[Cena MJ bez DPH]]*Tabulka1[[#This Row],[Předpokládaný počet]]</f>
        <v>0</v>
      </c>
      <c r="I5" s="51"/>
      <c r="J5" s="51"/>
      <c r="K5" s="51"/>
      <c r="L5" s="105"/>
      <c r="M5" s="24"/>
      <c r="N5" s="25"/>
      <c r="O5" s="26"/>
    </row>
    <row r="6" spans="1:15" s="16" customFormat="1" ht="30" customHeight="1" x14ac:dyDescent="0.25">
      <c r="A6" s="4">
        <v>2</v>
      </c>
      <c r="B6" s="31" t="s">
        <v>65</v>
      </c>
      <c r="C6" s="13" t="s">
        <v>12</v>
      </c>
      <c r="D6" s="89"/>
      <c r="E6" s="13" t="s">
        <v>14</v>
      </c>
      <c r="F6" s="14">
        <v>200</v>
      </c>
      <c r="G6" s="23">
        <v>0</v>
      </c>
      <c r="H6" s="15">
        <f>+Tabulka1[[#This Row],[Cena MJ bez DPH]]*Tabulka1[[#This Row],[Předpokládaný počet]]</f>
        <v>0</v>
      </c>
      <c r="I6" s="51"/>
      <c r="J6" s="51"/>
      <c r="K6" s="51"/>
      <c r="L6" s="105"/>
      <c r="M6" s="24"/>
      <c r="N6" s="25"/>
      <c r="O6" s="26"/>
    </row>
    <row r="7" spans="1:15" s="16" customFormat="1" ht="30" customHeight="1" x14ac:dyDescent="0.25">
      <c r="A7" s="4">
        <v>3</v>
      </c>
      <c r="B7" s="31" t="s">
        <v>90</v>
      </c>
      <c r="C7" s="28" t="s">
        <v>12</v>
      </c>
      <c r="D7" s="89"/>
      <c r="E7" s="13" t="s">
        <v>14</v>
      </c>
      <c r="F7" s="14">
        <v>200</v>
      </c>
      <c r="G7" s="23">
        <v>0</v>
      </c>
      <c r="H7" s="50">
        <f>+Tabulka1[[#This Row],[Cena MJ bez DPH]]*Tabulka1[[#This Row],[Předpokládaný počet]]</f>
        <v>0</v>
      </c>
      <c r="I7" s="51"/>
      <c r="J7" s="51"/>
      <c r="K7" s="51"/>
      <c r="L7" s="105"/>
      <c r="M7" s="24"/>
      <c r="N7" s="25"/>
      <c r="O7" s="26"/>
    </row>
    <row r="8" spans="1:15" s="16" customFormat="1" ht="30" customHeight="1" x14ac:dyDescent="0.25">
      <c r="A8" s="4">
        <v>4</v>
      </c>
      <c r="B8" s="31" t="s">
        <v>91</v>
      </c>
      <c r="C8" s="28" t="s">
        <v>12</v>
      </c>
      <c r="D8" s="89"/>
      <c r="E8" s="13" t="s">
        <v>14</v>
      </c>
      <c r="F8" s="14">
        <v>100</v>
      </c>
      <c r="G8" s="23">
        <v>0</v>
      </c>
      <c r="H8" s="99">
        <f>+Tabulka1[[#This Row],[Cena MJ bez DPH]]*Tabulka1[[#This Row],[Předpokládaný počet]]</f>
        <v>0</v>
      </c>
      <c r="I8" s="51"/>
      <c r="J8" s="51"/>
      <c r="K8" s="51"/>
      <c r="L8" s="105"/>
      <c r="M8" s="24"/>
      <c r="N8" s="25"/>
      <c r="O8" s="26"/>
    </row>
    <row r="9" spans="1:15" s="16" customFormat="1" ht="30" customHeight="1" x14ac:dyDescent="0.25">
      <c r="A9" s="4">
        <v>5</v>
      </c>
      <c r="B9" s="31" t="s">
        <v>98</v>
      </c>
      <c r="C9" s="28" t="s">
        <v>12</v>
      </c>
      <c r="D9" s="89"/>
      <c r="E9" s="13" t="s">
        <v>14</v>
      </c>
      <c r="F9" s="14">
        <v>20</v>
      </c>
      <c r="G9" s="23">
        <v>0</v>
      </c>
      <c r="H9" s="99">
        <f>+Tabulka1[[#This Row],[Cena MJ bez DPH]]*Tabulka1[[#This Row],[Předpokládaný počet]]</f>
        <v>0</v>
      </c>
      <c r="I9" s="51"/>
      <c r="J9" s="51"/>
      <c r="K9" s="51"/>
      <c r="L9" s="105"/>
      <c r="M9" s="24"/>
      <c r="N9" s="25"/>
      <c r="O9" s="26"/>
    </row>
    <row r="10" spans="1:15" s="16" customFormat="1" ht="30" customHeight="1" x14ac:dyDescent="0.25">
      <c r="A10" s="4">
        <v>6</v>
      </c>
      <c r="B10" s="31" t="s">
        <v>77</v>
      </c>
      <c r="C10" s="28" t="s">
        <v>12</v>
      </c>
      <c r="D10" s="89"/>
      <c r="E10" s="13" t="s">
        <v>14</v>
      </c>
      <c r="F10" s="14">
        <v>50</v>
      </c>
      <c r="G10" s="23">
        <v>0</v>
      </c>
      <c r="H10" s="50">
        <f>+Tabulka1[[#This Row],[Cena MJ bez DPH]]*Tabulka1[[#This Row],[Předpokládaný počet]]</f>
        <v>0</v>
      </c>
      <c r="I10" s="51"/>
      <c r="J10" s="51"/>
      <c r="K10" s="51"/>
      <c r="L10" s="105"/>
      <c r="M10" s="24"/>
      <c r="N10" s="25"/>
      <c r="O10" s="26"/>
    </row>
    <row r="11" spans="1:15" s="16" customFormat="1" ht="30" customHeight="1" x14ac:dyDescent="0.25">
      <c r="A11" s="4">
        <v>7</v>
      </c>
      <c r="B11" s="31" t="s">
        <v>83</v>
      </c>
      <c r="C11" s="28" t="s">
        <v>24</v>
      </c>
      <c r="D11" s="89"/>
      <c r="E11" s="13" t="s">
        <v>14</v>
      </c>
      <c r="F11" s="14">
        <v>100</v>
      </c>
      <c r="G11" s="23">
        <v>0</v>
      </c>
      <c r="H11" s="50">
        <f>+Tabulka1[[#This Row],[Cena MJ bez DPH]]*Tabulka1[[#This Row],[Předpokládaný počet]]</f>
        <v>0</v>
      </c>
      <c r="I11" s="51"/>
      <c r="J11" s="51"/>
      <c r="K11" s="51"/>
      <c r="L11" s="105"/>
      <c r="M11" s="24"/>
      <c r="N11" s="25"/>
      <c r="O11" s="26"/>
    </row>
    <row r="12" spans="1:15" s="16" customFormat="1" ht="30" customHeight="1" x14ac:dyDescent="0.25">
      <c r="A12" s="4">
        <v>8</v>
      </c>
      <c r="B12" s="31" t="s">
        <v>84</v>
      </c>
      <c r="C12" s="28" t="s">
        <v>24</v>
      </c>
      <c r="D12" s="89"/>
      <c r="E12" s="13" t="s">
        <v>14</v>
      </c>
      <c r="F12" s="14">
        <v>100</v>
      </c>
      <c r="G12" s="23">
        <v>0</v>
      </c>
      <c r="H12" s="50">
        <f>+Tabulka1[[#This Row],[Cena MJ bez DPH]]*Tabulka1[[#This Row],[Předpokládaný počet]]</f>
        <v>0</v>
      </c>
      <c r="I12" s="98"/>
      <c r="J12" s="51"/>
      <c r="K12" s="51"/>
      <c r="L12" s="100"/>
      <c r="M12" s="24"/>
      <c r="N12" s="25"/>
      <c r="O12" s="26"/>
    </row>
    <row r="13" spans="1:15" s="16" customFormat="1" ht="42" customHeight="1" x14ac:dyDescent="0.25">
      <c r="A13" s="17" t="s">
        <v>3</v>
      </c>
      <c r="B13" s="18"/>
      <c r="C13" s="19"/>
      <c r="D13" s="19"/>
      <c r="E13" s="19"/>
      <c r="F13" s="19"/>
      <c r="G13" s="33"/>
      <c r="H13" s="86">
        <f>SUBTOTAL(109,Tabulka1[Celkem])</f>
        <v>0</v>
      </c>
      <c r="I13" s="85">
        <f>SUBTOTAL(103,Tabulka1[Certifikace Rainforest Alliance, jestli má výrobek tento certifikát, vpište ANO*])</f>
        <v>0</v>
      </c>
      <c r="J13" s="85">
        <f>SUBTOTAL(103,Tabulka1[Fairtrade, jestli má výrobek tento certifikát, vpište ANO*])</f>
        <v>0</v>
      </c>
      <c r="K13" s="85">
        <f>SUBTOTAL(103,Tabulka1[UTZ, jestli má výrobek tento certifikát, vpište ANO*])</f>
        <v>0</v>
      </c>
      <c r="L13" s="85">
        <f>SUBTOTAL(103,Tabulka1[BIO, nebo ekvivalent jestli má výrobek tento certifikát, vpište ANO*])</f>
        <v>0</v>
      </c>
      <c r="M13" s="19"/>
      <c r="N13" s="19"/>
      <c r="O13" s="20"/>
    </row>
    <row r="14" spans="1:15" s="16" customFormat="1" ht="40.5" customHeight="1" x14ac:dyDescent="0.25">
      <c r="B14" s="35"/>
      <c r="C14" s="36"/>
      <c r="D14" s="36"/>
      <c r="E14" s="35"/>
      <c r="F14" s="36"/>
      <c r="G14" s="36"/>
      <c r="H14" s="37"/>
      <c r="I14" s="109" t="s">
        <v>52</v>
      </c>
      <c r="J14" s="109"/>
      <c r="K14" s="36"/>
      <c r="L14" s="36"/>
    </row>
    <row r="15" spans="1:15" s="16" customFormat="1" ht="57.75" customHeight="1" x14ac:dyDescent="0.25">
      <c r="A15" s="8" t="s">
        <v>2</v>
      </c>
      <c r="B15" s="9" t="s">
        <v>32</v>
      </c>
      <c r="C15" s="10" t="s">
        <v>78</v>
      </c>
      <c r="D15" s="10" t="s">
        <v>50</v>
      </c>
      <c r="E15" s="9" t="s">
        <v>1</v>
      </c>
      <c r="F15" s="10" t="s">
        <v>33</v>
      </c>
      <c r="G15" s="10" t="s">
        <v>53</v>
      </c>
      <c r="H15" s="10" t="s">
        <v>3</v>
      </c>
      <c r="I15" s="49" t="s">
        <v>68</v>
      </c>
      <c r="J15" s="10" t="s">
        <v>4</v>
      </c>
      <c r="K15" s="9" t="s">
        <v>5</v>
      </c>
      <c r="L15" s="104" t="s">
        <v>10</v>
      </c>
    </row>
    <row r="16" spans="1:15" s="16" customFormat="1" ht="30" customHeight="1" x14ac:dyDescent="0.25">
      <c r="A16" s="4">
        <v>1</v>
      </c>
      <c r="B16" s="31" t="s">
        <v>34</v>
      </c>
      <c r="C16" s="28" t="s">
        <v>35</v>
      </c>
      <c r="D16" s="89"/>
      <c r="E16" s="13" t="s">
        <v>36</v>
      </c>
      <c r="F16" s="14">
        <v>500</v>
      </c>
      <c r="G16" s="23">
        <v>0</v>
      </c>
      <c r="H16" s="15">
        <f>+Tabulka15[[#This Row],[Předpokládaný počet]]*G16</f>
        <v>0</v>
      </c>
      <c r="I16" s="102"/>
      <c r="J16" s="24"/>
      <c r="K16" s="25"/>
      <c r="L16" s="26"/>
    </row>
    <row r="17" spans="1:13" s="16" customFormat="1" ht="30" customHeight="1" x14ac:dyDescent="0.25">
      <c r="A17" s="4">
        <v>2</v>
      </c>
      <c r="B17" s="31" t="s">
        <v>37</v>
      </c>
      <c r="C17" s="28" t="s">
        <v>35</v>
      </c>
      <c r="D17" s="89"/>
      <c r="E17" s="13" t="s">
        <v>36</v>
      </c>
      <c r="F17" s="14">
        <v>500</v>
      </c>
      <c r="G17" s="23">
        <v>0</v>
      </c>
      <c r="H17" s="15">
        <f>+Tabulka15[[#This Row],[Předpokládaný počet]]*G17</f>
        <v>0</v>
      </c>
      <c r="I17" s="102"/>
      <c r="J17" s="24"/>
      <c r="K17" s="25"/>
      <c r="L17" s="26"/>
    </row>
    <row r="18" spans="1:13" s="16" customFormat="1" ht="30" customHeight="1" x14ac:dyDescent="0.25">
      <c r="A18" s="4">
        <v>3</v>
      </c>
      <c r="B18" s="31" t="s">
        <v>38</v>
      </c>
      <c r="C18" s="28" t="s">
        <v>35</v>
      </c>
      <c r="D18" s="89"/>
      <c r="E18" s="13" t="s">
        <v>36</v>
      </c>
      <c r="F18" s="14">
        <v>500</v>
      </c>
      <c r="G18" s="23">
        <v>0</v>
      </c>
      <c r="H18" s="15">
        <f>+Tabulka15[[#This Row],[Předpokládaný počet]]*G18</f>
        <v>0</v>
      </c>
      <c r="I18" s="102"/>
      <c r="J18" s="24"/>
      <c r="K18" s="25"/>
      <c r="L18" s="26"/>
    </row>
    <row r="19" spans="1:13" s="16" customFormat="1" ht="30" customHeight="1" x14ac:dyDescent="0.25">
      <c r="A19" s="4">
        <v>4</v>
      </c>
      <c r="B19" s="31" t="s">
        <v>39</v>
      </c>
      <c r="C19" s="28" t="s">
        <v>35</v>
      </c>
      <c r="D19" s="89"/>
      <c r="E19" s="13" t="s">
        <v>36</v>
      </c>
      <c r="F19" s="14">
        <v>500</v>
      </c>
      <c r="G19" s="23">
        <v>0</v>
      </c>
      <c r="H19" s="15">
        <f>+Tabulka15[[#This Row],[Předpokládaný počet]]*G19</f>
        <v>0</v>
      </c>
      <c r="I19" s="102"/>
      <c r="J19" s="24"/>
      <c r="K19" s="25"/>
      <c r="L19" s="26"/>
    </row>
    <row r="20" spans="1:13" s="16" customFormat="1" ht="30" customHeight="1" x14ac:dyDescent="0.25">
      <c r="A20" s="4">
        <v>5</v>
      </c>
      <c r="B20" s="27" t="s">
        <v>40</v>
      </c>
      <c r="C20" s="28" t="s">
        <v>35</v>
      </c>
      <c r="D20" s="24"/>
      <c r="E20" s="13" t="s">
        <v>36</v>
      </c>
      <c r="F20" s="14">
        <v>500</v>
      </c>
      <c r="G20" s="23">
        <v>0</v>
      </c>
      <c r="H20" s="15">
        <f>+Tabulka15[[#This Row],[Předpokládaný počet]]*G20</f>
        <v>0</v>
      </c>
      <c r="I20" s="102"/>
      <c r="J20" s="24"/>
      <c r="K20" s="25"/>
      <c r="L20" s="26"/>
    </row>
    <row r="21" spans="1:13" s="16" customFormat="1" ht="30" customHeight="1" x14ac:dyDescent="0.25">
      <c r="A21" s="4">
        <v>6</v>
      </c>
      <c r="B21" s="27" t="s">
        <v>41</v>
      </c>
      <c r="C21" s="28" t="s">
        <v>35</v>
      </c>
      <c r="D21" s="24"/>
      <c r="E21" s="13" t="s">
        <v>36</v>
      </c>
      <c r="F21" s="14">
        <v>500</v>
      </c>
      <c r="G21" s="23">
        <v>0</v>
      </c>
      <c r="H21" s="15">
        <f>+Tabulka15[[#This Row],[Předpokládaný počet]]*G21</f>
        <v>0</v>
      </c>
      <c r="I21" s="102"/>
      <c r="J21" s="24"/>
      <c r="K21" s="25"/>
      <c r="L21" s="26"/>
    </row>
    <row r="22" spans="1:13" s="16" customFormat="1" ht="30" customHeight="1" x14ac:dyDescent="0.25">
      <c r="A22" s="4">
        <v>7</v>
      </c>
      <c r="B22" s="27" t="s">
        <v>42</v>
      </c>
      <c r="C22" s="28" t="s">
        <v>35</v>
      </c>
      <c r="D22" s="24"/>
      <c r="E22" s="13" t="s">
        <v>36</v>
      </c>
      <c r="F22" s="14">
        <v>500</v>
      </c>
      <c r="G22" s="23">
        <v>0</v>
      </c>
      <c r="H22" s="15">
        <f>+Tabulka15[[#This Row],[Předpokládaný počet]]*G22</f>
        <v>0</v>
      </c>
      <c r="I22" s="102"/>
      <c r="J22" s="24"/>
      <c r="K22" s="25"/>
      <c r="L22" s="26"/>
    </row>
    <row r="23" spans="1:13" s="16" customFormat="1" ht="30" customHeight="1" x14ac:dyDescent="0.25">
      <c r="A23" s="4">
        <v>8</v>
      </c>
      <c r="B23" s="27" t="s">
        <v>43</v>
      </c>
      <c r="C23" s="28" t="s">
        <v>35</v>
      </c>
      <c r="D23" s="90"/>
      <c r="E23" s="13" t="s">
        <v>36</v>
      </c>
      <c r="F23" s="14">
        <v>500</v>
      </c>
      <c r="G23" s="23">
        <v>0</v>
      </c>
      <c r="H23" s="15">
        <f>+Tabulka15[[#This Row],[Předpokládaný počet]]*G23</f>
        <v>0</v>
      </c>
      <c r="I23" s="102"/>
      <c r="J23" s="24"/>
      <c r="K23" s="25"/>
      <c r="L23" s="26"/>
    </row>
    <row r="24" spans="1:13" s="16" customFormat="1" ht="30" customHeight="1" x14ac:dyDescent="0.25">
      <c r="A24" s="4">
        <v>9</v>
      </c>
      <c r="B24" s="27" t="s">
        <v>44</v>
      </c>
      <c r="C24" s="28" t="s">
        <v>35</v>
      </c>
      <c r="D24" s="91"/>
      <c r="E24" s="13" t="s">
        <v>36</v>
      </c>
      <c r="F24" s="14">
        <v>500</v>
      </c>
      <c r="G24" s="23">
        <v>0</v>
      </c>
      <c r="H24" s="15">
        <f>+Tabulka15[[#This Row],[Předpokládaný počet]]*G24</f>
        <v>0</v>
      </c>
      <c r="I24" s="102"/>
      <c r="J24" s="24"/>
      <c r="K24" s="25"/>
      <c r="L24" s="26"/>
    </row>
    <row r="25" spans="1:13" s="16" customFormat="1" ht="30" customHeight="1" x14ac:dyDescent="0.25">
      <c r="A25" s="4">
        <v>10</v>
      </c>
      <c r="B25" s="27" t="s">
        <v>63</v>
      </c>
      <c r="C25" s="28" t="s">
        <v>35</v>
      </c>
      <c r="D25" s="91"/>
      <c r="E25" s="13" t="s">
        <v>36</v>
      </c>
      <c r="F25" s="14">
        <v>500</v>
      </c>
      <c r="G25" s="23">
        <v>0</v>
      </c>
      <c r="H25" s="15">
        <f>+Tabulka15[[#This Row],[Předpokládaný počet]]*G25</f>
        <v>0</v>
      </c>
      <c r="I25" s="102"/>
      <c r="J25" s="24"/>
      <c r="K25" s="25"/>
      <c r="L25" s="26"/>
    </row>
    <row r="26" spans="1:13" s="16" customFormat="1" ht="30" customHeight="1" x14ac:dyDescent="0.25">
      <c r="A26" s="4">
        <v>11</v>
      </c>
      <c r="B26" s="27" t="s">
        <v>45</v>
      </c>
      <c r="C26" s="28" t="s">
        <v>35</v>
      </c>
      <c r="D26" s="91"/>
      <c r="E26" s="13" t="s">
        <v>36</v>
      </c>
      <c r="F26" s="14">
        <v>500</v>
      </c>
      <c r="G26" s="23">
        <v>0</v>
      </c>
      <c r="H26" s="15">
        <f>+Tabulka15[[#This Row],[Předpokládaný počet]]*G26</f>
        <v>0</v>
      </c>
      <c r="I26" s="102"/>
      <c r="J26" s="24"/>
      <c r="K26" s="25"/>
      <c r="L26" s="26"/>
    </row>
    <row r="27" spans="1:13" s="16" customFormat="1" ht="30" customHeight="1" x14ac:dyDescent="0.25">
      <c r="A27" s="4">
        <v>12</v>
      </c>
      <c r="B27" s="27" t="s">
        <v>46</v>
      </c>
      <c r="C27" s="28" t="s">
        <v>35</v>
      </c>
      <c r="D27" s="91"/>
      <c r="E27" s="13" t="s">
        <v>36</v>
      </c>
      <c r="F27" s="14">
        <v>500</v>
      </c>
      <c r="G27" s="23">
        <v>0</v>
      </c>
      <c r="H27" s="15">
        <f>+Tabulka15[[#This Row],[Předpokládaný počet]]*G27</f>
        <v>0</v>
      </c>
      <c r="I27" s="102"/>
      <c r="J27" s="24"/>
      <c r="K27" s="25"/>
      <c r="L27" s="26"/>
    </row>
    <row r="28" spans="1:13" s="16" customFormat="1" ht="30" customHeight="1" x14ac:dyDescent="0.25">
      <c r="A28" s="4">
        <v>13</v>
      </c>
      <c r="B28" s="27" t="s">
        <v>47</v>
      </c>
      <c r="C28" s="28" t="s">
        <v>35</v>
      </c>
      <c r="D28" s="91"/>
      <c r="E28" s="13" t="s">
        <v>36</v>
      </c>
      <c r="F28" s="14">
        <v>500</v>
      </c>
      <c r="G28" s="23">
        <v>0</v>
      </c>
      <c r="H28" s="15">
        <f>+Tabulka15[[#This Row],[Předpokládaný počet]]*G28</f>
        <v>0</v>
      </c>
      <c r="I28" s="102"/>
      <c r="J28" s="24"/>
      <c r="K28" s="25"/>
      <c r="L28" s="26"/>
    </row>
    <row r="29" spans="1:13" s="16" customFormat="1" ht="30" customHeight="1" x14ac:dyDescent="0.25">
      <c r="A29" s="4">
        <v>14</v>
      </c>
      <c r="B29" s="27" t="s">
        <v>48</v>
      </c>
      <c r="C29" s="28" t="s">
        <v>35</v>
      </c>
      <c r="D29" s="91"/>
      <c r="E29" s="13" t="s">
        <v>36</v>
      </c>
      <c r="F29" s="14">
        <v>500</v>
      </c>
      <c r="G29" s="23">
        <v>0</v>
      </c>
      <c r="H29" s="15">
        <f>+Tabulka15[[#This Row],[Předpokládaný počet]]*G29</f>
        <v>0</v>
      </c>
      <c r="I29" s="102"/>
      <c r="J29" s="24"/>
      <c r="K29" s="25"/>
      <c r="L29" s="26"/>
    </row>
    <row r="30" spans="1:13" s="16" customFormat="1" ht="30" customHeight="1" x14ac:dyDescent="0.25">
      <c r="A30" s="17" t="s">
        <v>3</v>
      </c>
      <c r="B30" s="18"/>
      <c r="C30" s="19"/>
      <c r="D30" s="19"/>
      <c r="E30" s="19"/>
      <c r="F30" s="19"/>
      <c r="G30" s="33"/>
      <c r="H30" s="86">
        <f>SUBTOTAL(109,Tabulka15[Celkem])</f>
        <v>0</v>
      </c>
      <c r="I30" s="85">
        <f>SUBTOTAL(103,Tabulka15[Certifikace BIO, vpište jestli má výrobek tento certifikát, vpište ANO*])</f>
        <v>0</v>
      </c>
      <c r="J30" s="19"/>
      <c r="K30" s="19"/>
      <c r="L30" s="20"/>
    </row>
    <row r="31" spans="1:13" s="16" customFormat="1" ht="40.5" customHeight="1" x14ac:dyDescent="0.25">
      <c r="A31"/>
      <c r="B31" s="2"/>
      <c r="C31" s="2"/>
      <c r="D31" s="92"/>
      <c r="E31" s="2"/>
      <c r="F31" s="2"/>
      <c r="G31" s="2"/>
      <c r="H31" s="2"/>
      <c r="I31" s="110" t="s">
        <v>52</v>
      </c>
      <c r="J31" s="110"/>
      <c r="K31" s="3"/>
      <c r="L31" s="3"/>
    </row>
    <row r="32" spans="1:13" s="16" customFormat="1" ht="30" customHeight="1" x14ac:dyDescent="0.25">
      <c r="A32" s="8" t="s">
        <v>2</v>
      </c>
      <c r="B32" s="9" t="s">
        <v>31</v>
      </c>
      <c r="C32" s="10" t="s">
        <v>78</v>
      </c>
      <c r="D32" s="10" t="s">
        <v>55</v>
      </c>
      <c r="E32" s="9" t="s">
        <v>1</v>
      </c>
      <c r="F32" s="10" t="s">
        <v>33</v>
      </c>
      <c r="G32" s="10" t="s">
        <v>53</v>
      </c>
      <c r="H32" s="10" t="s">
        <v>3</v>
      </c>
      <c r="I32" s="49" t="s">
        <v>82</v>
      </c>
      <c r="J32" s="49" t="s">
        <v>85</v>
      </c>
      <c r="K32" s="30" t="s">
        <v>4</v>
      </c>
      <c r="L32" s="11" t="s">
        <v>5</v>
      </c>
      <c r="M32" s="101" t="s">
        <v>10</v>
      </c>
    </row>
    <row r="33" spans="1:13" s="16" customFormat="1" ht="30" customHeight="1" x14ac:dyDescent="0.25">
      <c r="A33" s="4">
        <v>1</v>
      </c>
      <c r="B33" s="27" t="s">
        <v>25</v>
      </c>
      <c r="C33" s="13" t="s">
        <v>20</v>
      </c>
      <c r="D33" s="91"/>
      <c r="E33" s="13" t="s">
        <v>22</v>
      </c>
      <c r="F33" s="14">
        <v>20</v>
      </c>
      <c r="G33" s="23">
        <v>0</v>
      </c>
      <c r="H33" s="32">
        <f>+Tabulka13[[#This Row],[Předpokládaný počet]]*G33</f>
        <v>0</v>
      </c>
      <c r="I33" s="102"/>
      <c r="J33" s="102"/>
      <c r="K33" s="24"/>
      <c r="L33" s="25"/>
      <c r="M33" s="26"/>
    </row>
    <row r="34" spans="1:13" s="16" customFormat="1" ht="30" customHeight="1" x14ac:dyDescent="0.25">
      <c r="A34" s="4">
        <v>2</v>
      </c>
      <c r="B34" s="27" t="s">
        <v>26</v>
      </c>
      <c r="C34" s="13" t="s">
        <v>21</v>
      </c>
      <c r="D34" s="91"/>
      <c r="E34" s="13" t="s">
        <v>36</v>
      </c>
      <c r="F34" s="14">
        <v>1000</v>
      </c>
      <c r="G34" s="23">
        <v>0</v>
      </c>
      <c r="H34" s="32">
        <f>+Tabulka13[[#This Row],[Předpokládaný počet]]*G34</f>
        <v>0</v>
      </c>
      <c r="I34" s="102"/>
      <c r="J34" s="102"/>
      <c r="K34" s="24"/>
      <c r="L34" s="25"/>
      <c r="M34" s="26"/>
    </row>
    <row r="35" spans="1:13" s="16" customFormat="1" ht="30" customHeight="1" x14ac:dyDescent="0.25">
      <c r="A35" s="4">
        <v>3</v>
      </c>
      <c r="B35" s="27" t="s">
        <v>58</v>
      </c>
      <c r="C35" s="13" t="s">
        <v>23</v>
      </c>
      <c r="D35" s="91"/>
      <c r="E35" s="13" t="s">
        <v>36</v>
      </c>
      <c r="F35" s="14">
        <v>1000</v>
      </c>
      <c r="G35" s="23">
        <v>0</v>
      </c>
      <c r="H35" s="32">
        <f>+Tabulka13[[#This Row],[Předpokládaný počet]]*G35</f>
        <v>0</v>
      </c>
      <c r="I35" s="102"/>
      <c r="J35" s="102"/>
      <c r="K35" s="24"/>
      <c r="L35" s="25"/>
      <c r="M35" s="26"/>
    </row>
    <row r="36" spans="1:13" s="16" customFormat="1" ht="30" customHeight="1" x14ac:dyDescent="0.25">
      <c r="A36" s="4">
        <v>4</v>
      </c>
      <c r="B36" s="27" t="s">
        <v>59</v>
      </c>
      <c r="C36" s="13" t="s">
        <v>23</v>
      </c>
      <c r="D36" s="91"/>
      <c r="E36" s="13" t="s">
        <v>36</v>
      </c>
      <c r="F36" s="14">
        <v>1000</v>
      </c>
      <c r="G36" s="23">
        <v>0</v>
      </c>
      <c r="H36" s="32">
        <f>+Tabulka13[[#This Row],[Předpokládaný počet]]*G36</f>
        <v>0</v>
      </c>
      <c r="I36" s="102"/>
      <c r="J36" s="102"/>
      <c r="K36" s="24"/>
      <c r="L36" s="25"/>
      <c r="M36" s="26"/>
    </row>
    <row r="37" spans="1:13" s="16" customFormat="1" ht="30" customHeight="1" x14ac:dyDescent="0.25">
      <c r="A37" s="4">
        <v>5</v>
      </c>
      <c r="B37" s="27" t="s">
        <v>60</v>
      </c>
      <c r="C37" s="13" t="s">
        <v>23</v>
      </c>
      <c r="D37" s="91"/>
      <c r="E37" s="13" t="s">
        <v>36</v>
      </c>
      <c r="F37" s="14">
        <v>1000</v>
      </c>
      <c r="G37" s="23">
        <v>0</v>
      </c>
      <c r="H37" s="32">
        <f>+Tabulka13[[#This Row],[Předpokládaný počet]]*G37</f>
        <v>0</v>
      </c>
      <c r="I37" s="102"/>
      <c r="J37" s="102"/>
      <c r="K37" s="24"/>
      <c r="L37" s="25"/>
      <c r="M37" s="26"/>
    </row>
    <row r="38" spans="1:13" s="16" customFormat="1" ht="30" customHeight="1" x14ac:dyDescent="0.25">
      <c r="A38" s="4">
        <v>6</v>
      </c>
      <c r="B38" s="27" t="s">
        <v>61</v>
      </c>
      <c r="C38" s="13" t="s">
        <v>23</v>
      </c>
      <c r="D38" s="91"/>
      <c r="E38" s="13" t="s">
        <v>36</v>
      </c>
      <c r="F38" s="14">
        <v>1000</v>
      </c>
      <c r="G38" s="23">
        <v>0</v>
      </c>
      <c r="H38" s="32">
        <f>+Tabulka13[[#This Row],[Předpokládaný počet]]*G38</f>
        <v>0</v>
      </c>
      <c r="I38" s="102"/>
      <c r="J38" s="102"/>
      <c r="K38" s="24"/>
      <c r="L38" s="25"/>
      <c r="M38" s="26"/>
    </row>
    <row r="39" spans="1:13" s="16" customFormat="1" ht="30" customHeight="1" x14ac:dyDescent="0.25">
      <c r="A39" s="4">
        <v>7</v>
      </c>
      <c r="B39" s="27" t="s">
        <v>62</v>
      </c>
      <c r="C39" s="13" t="s">
        <v>23</v>
      </c>
      <c r="D39" s="91"/>
      <c r="E39" s="13" t="s">
        <v>36</v>
      </c>
      <c r="F39" s="14">
        <v>1000</v>
      </c>
      <c r="G39" s="23">
        <v>0</v>
      </c>
      <c r="H39" s="32">
        <f>+Tabulka13[[#This Row],[Předpokládaný počet]]*G39</f>
        <v>0</v>
      </c>
      <c r="I39" s="102"/>
      <c r="J39" s="102"/>
      <c r="K39" s="24"/>
      <c r="L39" s="25"/>
      <c r="M39" s="26"/>
    </row>
    <row r="40" spans="1:13" s="16" customFormat="1" ht="30" customHeight="1" x14ac:dyDescent="0.25">
      <c r="A40" s="4">
        <v>8</v>
      </c>
      <c r="B40" s="27" t="s">
        <v>51</v>
      </c>
      <c r="C40" s="13" t="s">
        <v>23</v>
      </c>
      <c r="D40" s="91"/>
      <c r="E40" s="13" t="s">
        <v>36</v>
      </c>
      <c r="F40" s="14">
        <v>1000</v>
      </c>
      <c r="G40" s="23">
        <v>0</v>
      </c>
      <c r="H40" s="32">
        <f>+Tabulka13[[#This Row],[Předpokládaný počet]]*G40</f>
        <v>0</v>
      </c>
      <c r="I40" s="102"/>
      <c r="J40" s="102"/>
      <c r="K40" s="24"/>
      <c r="L40" s="25"/>
      <c r="M40" s="26"/>
    </row>
    <row r="41" spans="1:13" s="16" customFormat="1" ht="24.95" customHeight="1" x14ac:dyDescent="0.25">
      <c r="A41" s="17" t="s">
        <v>3</v>
      </c>
      <c r="B41" s="18"/>
      <c r="C41" s="19"/>
      <c r="D41" s="19"/>
      <c r="E41" s="19"/>
      <c r="F41" s="19"/>
      <c r="G41" s="33"/>
      <c r="H41" s="86">
        <f>SUBTOTAL(109,Tabulka13[Celkem])</f>
        <v>0</v>
      </c>
      <c r="I41" s="85">
        <f>SUBTOTAL(103,Tabulka13[Certifikace FSC, vpište jestli má výrobek, nebo obal výrobku tento certifikát, vpište ANO** (jestli má certifikaci FSC, vpište ANO  i do sloupce PEFC)])</f>
        <v>0</v>
      </c>
      <c r="J41" s="85">
        <f>SUBTOTAL(103,Tabulka13[Certifikace PEFC, vpište jestli má výrobek tento certifikát, vpište ANO***])</f>
        <v>0</v>
      </c>
      <c r="K41" s="19"/>
      <c r="L41" s="19"/>
      <c r="M41" s="20"/>
    </row>
    <row r="42" spans="1:13" s="16" customFormat="1" ht="57" customHeight="1" x14ac:dyDescent="0.25">
      <c r="A42"/>
      <c r="B42" s="1"/>
      <c r="C42" s="1"/>
      <c r="D42" s="1"/>
      <c r="E42" s="29"/>
      <c r="F42" s="1"/>
      <c r="G42" s="1"/>
      <c r="H42" s="1"/>
      <c r="I42" s="1"/>
      <c r="J42"/>
      <c r="K42"/>
      <c r="L42"/>
    </row>
    <row r="43" spans="1:13" s="16" customFormat="1" ht="57" customHeight="1" x14ac:dyDescent="0.25">
      <c r="A43" s="77" t="s">
        <v>2</v>
      </c>
      <c r="B43" s="54" t="s">
        <v>57</v>
      </c>
      <c r="C43" s="68" t="s">
        <v>72</v>
      </c>
      <c r="D43" s="57" t="s">
        <v>56</v>
      </c>
      <c r="E43" s="9" t="s">
        <v>1</v>
      </c>
      <c r="F43" s="10" t="s">
        <v>33</v>
      </c>
      <c r="G43" s="10" t="s">
        <v>53</v>
      </c>
      <c r="H43" s="10" t="s">
        <v>3</v>
      </c>
      <c r="I43" s="12" t="s">
        <v>5</v>
      </c>
      <c r="J43" s="47" t="s">
        <v>50</v>
      </c>
      <c r="K43" s="48" t="s">
        <v>49</v>
      </c>
    </row>
    <row r="44" spans="1:13" s="16" customFormat="1" ht="120" customHeight="1" x14ac:dyDescent="0.25">
      <c r="A44" s="65">
        <v>1</v>
      </c>
      <c r="B44" s="78" t="s">
        <v>15</v>
      </c>
      <c r="C44" s="79"/>
      <c r="D44" s="93" t="s">
        <v>13</v>
      </c>
      <c r="E44" s="13" t="s">
        <v>0</v>
      </c>
      <c r="F44" s="14">
        <v>5</v>
      </c>
      <c r="G44" s="23">
        <v>0</v>
      </c>
      <c r="H44" s="32">
        <f>+Tabulka134[[#This Row],[Předpokládaný počet]]*G44</f>
        <v>0</v>
      </c>
      <c r="I44" s="40"/>
      <c r="J44" s="41"/>
      <c r="K44" s="42"/>
    </row>
    <row r="45" spans="1:13" s="16" customFormat="1" ht="120" customHeight="1" x14ac:dyDescent="0.25">
      <c r="A45" s="65">
        <v>2</v>
      </c>
      <c r="B45" s="66" t="s">
        <v>16</v>
      </c>
      <c r="C45" s="4"/>
      <c r="D45" s="93" t="s">
        <v>28</v>
      </c>
      <c r="E45" s="13" t="s">
        <v>0</v>
      </c>
      <c r="F45" s="14">
        <v>3</v>
      </c>
      <c r="G45" s="23">
        <v>0</v>
      </c>
      <c r="H45" s="32">
        <f>+Tabulka134[[#This Row],[Předpokládaný počet]]*G45</f>
        <v>0</v>
      </c>
      <c r="I45" s="40"/>
      <c r="J45" s="41"/>
      <c r="K45" s="42"/>
    </row>
    <row r="46" spans="1:13" s="16" customFormat="1" ht="120" customHeight="1" x14ac:dyDescent="0.25">
      <c r="A46" s="65">
        <v>3</v>
      </c>
      <c r="B46" s="66" t="s">
        <v>17</v>
      </c>
      <c r="C46" s="4"/>
      <c r="D46" s="93" t="s">
        <v>29</v>
      </c>
      <c r="E46" s="13" t="s">
        <v>0</v>
      </c>
      <c r="F46" s="14">
        <v>3</v>
      </c>
      <c r="G46" s="23">
        <v>0</v>
      </c>
      <c r="H46" s="32">
        <f>+Tabulka134[[#This Row],[Předpokládaný počet]]*G46</f>
        <v>0</v>
      </c>
      <c r="I46" s="40"/>
      <c r="J46" s="41"/>
      <c r="K46" s="42"/>
    </row>
    <row r="47" spans="1:13" s="16" customFormat="1" ht="120" customHeight="1" x14ac:dyDescent="0.25">
      <c r="A47" s="65">
        <v>4</v>
      </c>
      <c r="B47" s="66" t="s">
        <v>93</v>
      </c>
      <c r="C47" s="4"/>
      <c r="D47" s="93" t="s">
        <v>30</v>
      </c>
      <c r="E47" s="13" t="s">
        <v>0</v>
      </c>
      <c r="F47" s="14">
        <v>5</v>
      </c>
      <c r="G47" s="23">
        <v>0</v>
      </c>
      <c r="H47" s="32">
        <f>+Tabulka134[[#This Row],[Předpokládaný počet]]*G47</f>
        <v>0</v>
      </c>
      <c r="I47" s="40"/>
      <c r="J47" s="41"/>
      <c r="K47" s="42"/>
    </row>
    <row r="48" spans="1:13" s="16" customFormat="1" ht="120" customHeight="1" x14ac:dyDescent="0.25">
      <c r="A48" s="65">
        <v>5</v>
      </c>
      <c r="B48" s="66" t="s">
        <v>18</v>
      </c>
      <c r="C48" s="4"/>
      <c r="D48" s="94" t="s">
        <v>27</v>
      </c>
      <c r="E48" s="13" t="s">
        <v>0</v>
      </c>
      <c r="F48" s="14">
        <v>2</v>
      </c>
      <c r="G48" s="23">
        <v>0</v>
      </c>
      <c r="H48" s="32">
        <f>+Tabulka134[[#This Row],[Předpokládaný počet]]*G48</f>
        <v>0</v>
      </c>
      <c r="I48" s="40"/>
      <c r="J48" s="43"/>
      <c r="K48" s="44"/>
    </row>
    <row r="49" spans="1:15" s="16" customFormat="1" ht="120" customHeight="1" x14ac:dyDescent="0.25">
      <c r="A49" s="65">
        <v>6</v>
      </c>
      <c r="B49" s="81" t="s">
        <v>94</v>
      </c>
      <c r="C49" s="82"/>
      <c r="D49" s="94" t="s">
        <v>19</v>
      </c>
      <c r="E49" s="13" t="s">
        <v>0</v>
      </c>
      <c r="F49" s="14">
        <v>24</v>
      </c>
      <c r="G49" s="23">
        <v>0</v>
      </c>
      <c r="H49" s="32">
        <f>+Tabulka134[[#This Row],[Předpokládaný počet]]*G49</f>
        <v>0</v>
      </c>
      <c r="I49" s="40"/>
      <c r="J49" s="45"/>
      <c r="K49" s="46"/>
    </row>
    <row r="50" spans="1:15" s="16" customFormat="1" ht="79.5" customHeight="1" x14ac:dyDescent="0.25">
      <c r="A50" s="80" t="s">
        <v>3</v>
      </c>
      <c r="B50" s="83"/>
      <c r="C50" s="84"/>
      <c r="D50" s="95"/>
      <c r="E50" s="19"/>
      <c r="F50" s="19"/>
      <c r="G50" s="33"/>
      <c r="H50" s="34">
        <f>SUBTOTAL(109,Tabulka134[Celkem])</f>
        <v>0</v>
      </c>
      <c r="I50" s="19"/>
      <c r="J50" s="38"/>
      <c r="K50" s="39"/>
      <c r="L50"/>
      <c r="M50"/>
    </row>
    <row r="51" spans="1:15" s="16" customFormat="1" ht="44.25" customHeight="1" x14ac:dyDescent="0.25">
      <c r="B51" s="35"/>
      <c r="C51" s="36"/>
      <c r="D51" s="36"/>
      <c r="E51" s="36"/>
      <c r="F51" s="36"/>
      <c r="G51" s="37"/>
      <c r="H51" s="109" t="s">
        <v>95</v>
      </c>
      <c r="I51" s="109"/>
      <c r="J51" s="36"/>
      <c r="K51"/>
      <c r="L51"/>
      <c r="M51"/>
    </row>
    <row r="52" spans="1:15" s="16" customFormat="1" ht="60" customHeight="1" x14ac:dyDescent="0.25">
      <c r="A52" s="55" t="s">
        <v>2</v>
      </c>
      <c r="B52" s="54" t="s">
        <v>96</v>
      </c>
      <c r="C52" s="67" t="s">
        <v>72</v>
      </c>
      <c r="D52" s="69" t="s">
        <v>56</v>
      </c>
      <c r="E52" s="72" t="s">
        <v>73</v>
      </c>
      <c r="F52" s="73" t="s">
        <v>74</v>
      </c>
      <c r="G52" s="73" t="s">
        <v>75</v>
      </c>
      <c r="H52" s="74" t="s">
        <v>76</v>
      </c>
      <c r="I52" s="71" t="s">
        <v>97</v>
      </c>
      <c r="J52"/>
      <c r="K52"/>
      <c r="L52"/>
      <c r="M52"/>
    </row>
    <row r="53" spans="1:15" s="16" customFormat="1" ht="30" customHeight="1" x14ac:dyDescent="0.25">
      <c r="A53" s="62">
        <v>1</v>
      </c>
      <c r="B53" s="63" t="s">
        <v>96</v>
      </c>
      <c r="C53" s="64"/>
      <c r="D53" s="70" t="s">
        <v>69</v>
      </c>
      <c r="E53" s="70"/>
      <c r="F53" s="70"/>
      <c r="G53" s="75"/>
      <c r="H53" s="76"/>
      <c r="I53" s="103"/>
      <c r="J53"/>
      <c r="K53"/>
      <c r="L53"/>
      <c r="M53"/>
    </row>
    <row r="54" spans="1:15" s="16" customFormat="1" ht="30" customHeight="1" x14ac:dyDescent="0.25">
      <c r="A54" s="58" t="s">
        <v>3</v>
      </c>
      <c r="B54" s="58"/>
      <c r="C54" s="53"/>
      <c r="D54" s="96"/>
      <c r="E54" s="53"/>
      <c r="F54" s="53"/>
      <c r="G54" s="53"/>
      <c r="H54" s="53"/>
      <c r="I54" s="59">
        <f>SUBTOTAL(103,Tabulka5[Vpište ANO, jestli je výrobce/dodavatel certifikován****])*10</f>
        <v>0</v>
      </c>
      <c r="J54"/>
      <c r="K54"/>
      <c r="L54"/>
      <c r="M54"/>
    </row>
    <row r="55" spans="1:15" s="16" customFormat="1" ht="30" customHeight="1" x14ac:dyDescent="0.25">
      <c r="A55" s="52"/>
      <c r="B55" s="52"/>
      <c r="C55" s="52"/>
      <c r="D55" s="97"/>
      <c r="E55" s="52"/>
      <c r="F55" s="52"/>
      <c r="G55" s="52"/>
      <c r="H55" s="52"/>
      <c r="I55"/>
      <c r="J55"/>
      <c r="K55"/>
      <c r="L55"/>
      <c r="M55"/>
    </row>
    <row r="56" spans="1:15" s="16" customFormat="1" ht="30" customHeight="1" x14ac:dyDescent="0.25">
      <c r="A56" s="106" t="s">
        <v>70</v>
      </c>
      <c r="B56" s="107"/>
      <c r="C56" s="107"/>
      <c r="D56" s="107"/>
      <c r="E56" s="107"/>
      <c r="F56" s="107"/>
      <c r="G56" s="108"/>
      <c r="H56" s="56">
        <f>+Tabulka134[[#Totals],[Celkem]]+Tabulka13[[#Totals],[Celkem]]+Tabulka15[[#Totals],[Celkem]]+Tabulka1[[#Totals],[Celkem]]</f>
        <v>0</v>
      </c>
      <c r="I56" s="1"/>
      <c r="J56"/>
      <c r="K56"/>
      <c r="L56"/>
      <c r="M56"/>
    </row>
    <row r="57" spans="1:15" s="16" customFormat="1" ht="24.95" customHeight="1" x14ac:dyDescent="0.25">
      <c r="A57" s="106" t="s">
        <v>71</v>
      </c>
      <c r="B57" s="107"/>
      <c r="C57" s="107"/>
      <c r="D57" s="107"/>
      <c r="E57" s="107"/>
      <c r="F57" s="107"/>
      <c r="G57" s="108"/>
      <c r="H57" s="60">
        <f>+Tabulka1[[#Totals],[Certifikace Rainforest Alliance, jestli má výrobek tento certifikát, vpište ANO*]]+Tabulka1[[#Totals],[Fairtrade, jestli má výrobek tento certifikát, vpište ANO*]]+Tabulka1[[#Totals],[UTZ, jestli má výrobek tento certifikát, vpište ANO*]]+Tabulka1[[#Totals],[BIO, nebo ekvivalent jestli má výrobek tento certifikát, vpište ANO*]]+Tabulka15[[#Totals],[Certifikace BIO, vpište jestli má výrobek tento certifikát, vpište ANO*]]+Tabulka13[[#Totals],[Certifikace FSC, vpište jestli má výrobek, nebo obal výrobku tento certifikát, vpište ANO** (jestli má certifikaci FSC, vpište ANO  i do sloupce PEFC)]]+Tabulka13[[#Totals],[Certifikace PEFC, vpište jestli má výrobek tento certifikát, vpište ANO***]]+Tabulka5[[#Totals],[Vpište ANO, jestli je výrobce/dodavatel certifikován****]]</f>
        <v>0</v>
      </c>
      <c r="I57" s="1"/>
      <c r="J57"/>
      <c r="K57"/>
      <c r="L57"/>
      <c r="M57"/>
    </row>
    <row r="58" spans="1:15" ht="24.95" customHeight="1" x14ac:dyDescent="0.25">
      <c r="A58" t="s">
        <v>81</v>
      </c>
      <c r="N58" s="16"/>
      <c r="O58" s="16"/>
    </row>
    <row r="59" spans="1:15" ht="24.95" customHeight="1" x14ac:dyDescent="0.25">
      <c r="A59" t="s">
        <v>86</v>
      </c>
      <c r="N59" s="16"/>
      <c r="O59" s="16"/>
    </row>
    <row r="60" spans="1:15" ht="24.95" customHeight="1" x14ac:dyDescent="0.25">
      <c r="A60" t="s">
        <v>87</v>
      </c>
      <c r="N60" s="16"/>
      <c r="O60" s="16"/>
    </row>
    <row r="61" spans="1:15" ht="24.95" customHeight="1" x14ac:dyDescent="0.25">
      <c r="A61" t="s">
        <v>88</v>
      </c>
      <c r="O61" s="16"/>
    </row>
    <row r="62" spans="1:15" ht="24" customHeight="1" x14ac:dyDescent="0.3">
      <c r="A62" s="61" t="s">
        <v>89</v>
      </c>
    </row>
  </sheetData>
  <sheetProtection algorithmName="SHA-512" hashValue="RarCuEo8NG5G4obG5KcfY1QbkGrprZs1xVs6gcgGYQS6xwA+rhYdQfV8TkbRARCVLwG1v0NilamU1z5etb4zYw==" saltValue="XG828GyyQR6i98Aq4TgzTA==" spinCount="100000" sheet="1" objects="1" scenarios="1"/>
  <mergeCells count="6">
    <mergeCell ref="A56:G56"/>
    <mergeCell ref="I14:J14"/>
    <mergeCell ref="I31:J31"/>
    <mergeCell ref="A57:G57"/>
    <mergeCell ref="I3:L3"/>
    <mergeCell ref="H51:I51"/>
  </mergeCells>
  <printOptions horizontalCentered="1"/>
  <pageMargins left="0.23622047244094491" right="0.23622047244094491" top="0.74803149606299213" bottom="0.74803149606299213" header="0.31496062992125984" footer="0.31496062992125984"/>
  <pageSetup paperSize="9" scale="19" orientation="landscape"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káva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dc:creator>
  <cp:lastModifiedBy>Slováková Daniela</cp:lastModifiedBy>
  <cp:lastPrinted>2022-01-12T14:26:19Z</cp:lastPrinted>
  <dcterms:created xsi:type="dcterms:W3CDTF">2021-02-01T12:13:58Z</dcterms:created>
  <dcterms:modified xsi:type="dcterms:W3CDTF">2023-12-05T08:49:12Z</dcterms:modified>
</cp:coreProperties>
</file>