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Override PartName="/xl/threadedComments/threadedComment1.xml" ContentType="application/vnd.ms-excel.threadedcomments+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bookViews>
    <workbookView xWindow="0" yWindow="0" windowWidth="28800" windowHeight="11850" activeTab="0"/>
  </bookViews>
  <sheets>
    <sheet name="káva"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<sst xmlns="http://schemas.openxmlformats.org/spreadsheetml/2006/main" count="203" uniqueCount="104">
  <si>
    <t>MJ</t>
  </si>
  <si>
    <t>PČ</t>
  </si>
  <si>
    <t>Celkem</t>
  </si>
  <si>
    <t>Poček ks v balení</t>
  </si>
  <si>
    <t>DPH</t>
  </si>
  <si>
    <t>Nabídku zaslal:</t>
  </si>
  <si>
    <t>Dne:</t>
  </si>
  <si>
    <t>Požadovaná četnost závozů:</t>
  </si>
  <si>
    <t xml:space="preserve"> 2 x týdně v čase 6:00 - 10:00</t>
  </si>
  <si>
    <t>číslo v katalogu dodavatele, jestli existuje</t>
  </si>
  <si>
    <t>Přesný název produktu, naceněný dodavatelem</t>
  </si>
  <si>
    <t>1kg</t>
  </si>
  <si>
    <t>kg</t>
  </si>
  <si>
    <t>1l</t>
  </si>
  <si>
    <t>100ks/bal</t>
  </si>
  <si>
    <t>L</t>
  </si>
  <si>
    <t>1000ks/bal</t>
  </si>
  <si>
    <t>3kg</t>
  </si>
  <si>
    <t>Prostředek  do kávovarů na čištění mléčných cest</t>
  </si>
  <si>
    <t>Prostředek na čištění - tablety pro kávovary</t>
  </si>
  <si>
    <t>Příslušenství</t>
  </si>
  <si>
    <t>Zboží (vše samostatně balené)</t>
  </si>
  <si>
    <t>Předpokládaný počet</t>
  </si>
  <si>
    <t>Čaj černý, klasický</t>
  </si>
  <si>
    <t>25 ks/bal</t>
  </si>
  <si>
    <t>1ks</t>
  </si>
  <si>
    <t>Čaj černý aromatizovaný</t>
  </si>
  <si>
    <t>Čaj zelený</t>
  </si>
  <si>
    <t>Čaj mátový</t>
  </si>
  <si>
    <t>Čaj heřmánek</t>
  </si>
  <si>
    <t>Čaj směs bylin</t>
  </si>
  <si>
    <t>Bylinná směr (min meduňka, heřmánek, rooibos, máta)</t>
  </si>
  <si>
    <t>naceněný dodavatelem</t>
  </si>
  <si>
    <t>Přesný název produktu</t>
  </si>
  <si>
    <t xml:space="preserve">Dřevěnná míchátka HB </t>
  </si>
  <si>
    <t>V případe, že výrobek není certifikován, nebo nesplňuje podmínku, nechte políčko volné</t>
  </si>
  <si>
    <t>Cena MJ bez DPH</t>
  </si>
  <si>
    <t>Zboží (specifikace se může lišit v rozsahu 10%)</t>
  </si>
  <si>
    <t>Přesný název produktu naceněný dodavatelem</t>
  </si>
  <si>
    <t>Specifikace</t>
  </si>
  <si>
    <t>Pronájem na celé období trvání soutěže (24 měsíců)</t>
  </si>
  <si>
    <t>Kelímek 80- 100ml</t>
  </si>
  <si>
    <t>Kelímek 200 - 270ml</t>
  </si>
  <si>
    <t>Kelímek 300 - 360ml</t>
  </si>
  <si>
    <t>Víčka ke kelímkům 200 - 270ml</t>
  </si>
  <si>
    <t>Víčka 300 - 360ml</t>
  </si>
  <si>
    <t>Čaj ovocný s příchutí</t>
  </si>
  <si>
    <t>Zrnková káva Arabica, intenzita 5-7</t>
  </si>
  <si>
    <t>Zrnková káva Arabica, intanzita 3-6</t>
  </si>
  <si>
    <t>Fairtrade, jestli má výrobek tento certifikát, vpište ANO*</t>
  </si>
  <si>
    <t>UTZ, jestli má výrobek tento certifikát, vpište ANO*</t>
  </si>
  <si>
    <t>Certifikace BIO, vpište jestli má výrobek tento certifikát, vpište ANO*</t>
  </si>
  <si>
    <t>Celkem KČ bez DPH</t>
  </si>
  <si>
    <t>Celkem BODY</t>
  </si>
  <si>
    <t>Sloupec1</t>
  </si>
  <si>
    <t>Sloupec2</t>
  </si>
  <si>
    <t>Sloupec3</t>
  </si>
  <si>
    <t>Sloupec4</t>
  </si>
  <si>
    <t>Sloupec5</t>
  </si>
  <si>
    <t>Maximální přípustná velikost balení</t>
  </si>
  <si>
    <t>Certifikace Rainforest Alliance, jestli má výrobek tento certifikát, vpište ANO*</t>
  </si>
  <si>
    <t>BIO, nebo ekvivalent jestli má výrobek tento certifikát, vpište ANO*</t>
  </si>
  <si>
    <t>* vpište do sloupce ano, jestli má výrobek certifikaci BIO nebo ekvivalent, Fairtrade, UTZ nebo Rainforest</t>
  </si>
  <si>
    <t>Certifikace FSC, vpište jestli má výrobek, nebo obal výrobku tento certifikát, vpište ANO** (jestli má certifikaci FSC, vpište ANO  i do sloupce PEFC)</t>
  </si>
  <si>
    <t>HB cukr bílý min 3g/ks</t>
  </si>
  <si>
    <t>HB cukr třtinový min 3g/ks</t>
  </si>
  <si>
    <t>Certifikace PEFC, vpište jestli má výrobek tento certifikát, vpište ANO***</t>
  </si>
  <si>
    <t>** vpište ano, jestli má výrobek certifikaci FSC. V tomto případě vpište ano i do sloupce s certifikací PEFC, vzhledem k tomu, že FSC je  vyšší standard certifikace.</t>
  </si>
  <si>
    <t xml:space="preserve">***vpište ano, jestli má výrobek certifikaci PEFC. </t>
  </si>
  <si>
    <t>Všechny certifikace musí být platné a dodavatel  je doloží spolu s nabídkou a k tomu i produktové listy nabízených produktů.</t>
  </si>
  <si>
    <t>Zrnková káva, 40% Arabica, 60% Robusta, intenzita 3-7</t>
  </si>
  <si>
    <t>Zrnková káva 100% Arabica, bubnově pražená tradiční metodou, intensita 3-6</t>
  </si>
  <si>
    <t>prosím vyplňte</t>
  </si>
  <si>
    <t>V případe, že výrobce/dodavatel není certifikován, nebo nesplňuje podmínku, nechte políčko volné</t>
  </si>
  <si>
    <t>Certifikace výrobce/dodavatele</t>
  </si>
  <si>
    <t>Vpište ANO, jestli je výrobce/dodavatel certifikován****</t>
  </si>
  <si>
    <t>Káva mletá</t>
  </si>
  <si>
    <t>Čaj černý</t>
  </si>
  <si>
    <t>Instatní čokoláda, min podíl čokolády 20%</t>
  </si>
  <si>
    <t>Certifikace výrobce BRC</t>
  </si>
  <si>
    <t>Certifikace výrobce IFS</t>
  </si>
  <si>
    <t>Certifikace výrobce FSSC 2022, nebo ISO 2022</t>
  </si>
  <si>
    <t>****Certifikace výrobce, přiděluje se 20 bodů za certifikaci BRC, 10 bodů za certifikaci IFS a 5 bodů za cerfifikaci FSSV 2022, nebo ISO 202, žádné jiné certifikáty nebudou hodnocené</t>
  </si>
  <si>
    <r>
      <t xml:space="preserve">Klasický překapávač </t>
    </r>
    <r>
      <rPr>
        <b/>
        <sz val="11"/>
        <color theme="1"/>
        <rFont val="Calibri"/>
        <family val="2"/>
        <scheme val="minor"/>
      </rPr>
      <t>(cena na měsíc po dobu trvání soutěže)</t>
    </r>
  </si>
  <si>
    <r>
      <t xml:space="preserve">Kávový koutek </t>
    </r>
    <r>
      <rPr>
        <b/>
        <sz val="11"/>
        <color theme="1"/>
        <rFont val="Calibri"/>
        <family val="2"/>
        <scheme val="minor"/>
      </rPr>
      <t>(cena na měsíc po dobu trvání soutěže)</t>
    </r>
  </si>
  <si>
    <r>
      <t>Servis</t>
    </r>
    <r>
      <rPr>
        <b/>
        <sz val="11"/>
        <color theme="1"/>
        <rFont val="Calibri"/>
        <family val="2"/>
        <scheme val="minor"/>
      </rPr>
      <t xml:space="preserve"> (cena za měsíc po dobu trvání soutěže) </t>
    </r>
  </si>
  <si>
    <t>Pouze v těchto sloupcích - ponájem zařízení a servis, smí být naceněn pronájem a servis nulovou položkou</t>
  </si>
  <si>
    <t>Předpokládaný počet měsíců v pronájmu</t>
  </si>
  <si>
    <t>Předpokládaný počet ks v pronájmu</t>
  </si>
  <si>
    <t>Mlýnek na kávu s automatickým mletím kávy přímo do páky</t>
  </si>
  <si>
    <r>
      <t xml:space="preserve">Pronájem kávovaru na zrnkovou kávu </t>
    </r>
    <r>
      <rPr>
        <b/>
        <sz val="11"/>
        <color theme="1"/>
        <rFont val="Calibri"/>
        <family val="2"/>
        <scheme val="minor"/>
      </rPr>
      <t>(cena na měsíc po dobu trvání soutěže), pro kanceláře</t>
    </r>
  </si>
  <si>
    <r>
      <t>Pronájem profesionálního pákového kávovaru pro min 150 šálků/hodina</t>
    </r>
    <r>
      <rPr>
        <b/>
        <sz val="11"/>
        <color theme="1"/>
        <rFont val="Calibri"/>
        <family val="2"/>
        <scheme val="minor"/>
      </rPr>
      <t>(cena na měsíc po dobu trvání soutěže)</t>
    </r>
  </si>
  <si>
    <r>
      <t xml:space="preserve">Kávovar s výkonem min 150 káv denně </t>
    </r>
    <r>
      <rPr>
        <b/>
        <sz val="11"/>
        <color theme="1"/>
        <rFont val="Calibri"/>
        <family val="2"/>
        <scheme val="minor"/>
      </rPr>
      <t>(cena na měsíc po dobu trvání soutěže)</t>
    </r>
  </si>
  <si>
    <r>
      <t xml:space="preserve">Pronájem kávovaru pro min 150 šálků/hodina, vybavený mincovníkem a terminálem na platbu kartou </t>
    </r>
    <r>
      <rPr>
        <b/>
        <sz val="11"/>
        <color theme="1"/>
        <rFont val="Calibri"/>
        <family val="2"/>
        <scheme val="minor"/>
      </rPr>
      <t>(cena na měsíc po dobu trvání soutěže)</t>
    </r>
  </si>
  <si>
    <t>tradiční kávovar se 4 samostatně programovatelnými tlačítky pro výdej kávy na každé skupině,
výdej horké vody a min 2 trysky na kávu.</t>
  </si>
  <si>
    <t>s mlýnkem,
 displayem,
 české ovládání,
 nastavitelnost hrubosti mletí,
 nastavitelná výška nádobí,
parní tryska na mléko,
kapacita zásobníku min 1,5L,
kapacita zásobníku odpadní kávy min 10 porcí, automatické čištění,
servis stroje do 48 hodin od nahlášení poruchy.</t>
  </si>
  <si>
    <t>na topping,bez lednice na mléko,
min 2x zásobník (káva a topping),
s displejem na ovládání,
min 2x bojler, objem vody v bojleru min 0,7L,
možnost přípravy XL nápojů,
s keramickým mlýnkem,
možnost pevného připojení k vodovodnímu řádu, nebo nádržka na vodu s objemem min 4l, dle preferencí provozu.</t>
  </si>
  <si>
    <t>s lednicí na mléko o objemu min 4l,
s displejem na ovládání,
min 2 zásobníky (káva, čokoláda),
možnost přípravy XL nápojů,
min 2x bojler, objem vody v bojleru min 0,7L,
s keramickým mlýnkem,
možnost pevného připojení k vodovodnímu řádu, nebo nádržka na vodu s objemem min 4l, dle preferencí provozu.</t>
  </si>
  <si>
    <t>min jedna průtoková jednotka,
min dvě plotny, 
ručné plnění vody,
 min 2 skleněné konvoce o objemu min 1,8l kávy, 
max doba přípravy kávy 2L za 8 minut.</t>
  </si>
  <si>
    <t>kapacita násypky min 1,5kg,
 nastavení hrubosti mletí,
 počítadlo porcí.</t>
  </si>
  <si>
    <t>Rozměry: 100-120cm šířka, 200-220 výška, 70-90cm hloubka; 
koutek je ze dřeva v kombinaci s kovem nebo použitím lamina - dekor dub; 
nosnost min 100kg, 
s úložným prostorem pro zásoby kávy nebo servisu spojeného se servírováním kávy. 
obsahuje min 3 zásobníky na různé druhy kávových kelímků,
dodává se již složený / ihned k použití s přípravou (otvory) pro přívod vody a odpadů
integrované LED světla, 
držák na doplňkový sortiment,
 odpadkový koš.</t>
  </si>
  <si>
    <r>
      <t xml:space="preserve">min 2 zásobníky na kávu se samostatnými mlýnky,
možnost přípravy 2 nápojů v jednom kroku,
připojení na vodní řád i na odpad,
1 zásobník na čokoládu,
</t>
    </r>
    <r>
      <rPr>
        <sz val="10"/>
        <color rgb="FFFF0000"/>
        <rFont val="Calibri"/>
        <family val="2"/>
        <scheme val="minor"/>
      </rPr>
      <t xml:space="preserve"> </t>
    </r>
    <r>
      <rPr>
        <sz val="10"/>
        <rFont val="Calibri"/>
        <family val="2"/>
        <scheme val="minor"/>
      </rPr>
      <t>zásobník na čerstvé mléko s chlazením,
dotykový display, 
nahřívač šálků, 
tryska na páru, možnost horké vody,
 min počet voleb kávy 7, 
nastavitelná výška výdeje, 
kapacita zásobníku s kávou min 1,2kg,  
možnost platby kartou /i bezkontaktní/, nebo hotovostí.</t>
    </r>
  </si>
  <si>
    <t>doručení a instalace zařízení, 
zaškolení personálu, 
nastavení zařízení, 
odstranění poruch do 48 hodin, 
náhradní díly, 
kontrola kvality nápojů min 1 x měsíčně, 
v případě potřeby úprava tvrdosti.</t>
  </si>
  <si>
    <t>Odpovídá Vámi navržený produkt specifikaci v sploupci D? Vpište ANO, jestli je tomu tak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</si>
</sst>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quot;Kč&quot;"/>
    <numFmt numFmtId="165" formatCode="_-* #,##0.00&quot; Kč&quot;_-;\-* #,##0.00&quot; Kč&quot;_-;_-* \-??&quot; Kč&quot;_-;_-@_-"/>
    <numFmt numFmtId="166" formatCode="#,##0&quot; ks&quot;"/>
    <numFmt numFmtId="167" formatCode="#,##0&quot; měsíců&quot;"/>
    <numFmt numFmtId="177" formatCode="General"/>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1"/>
      <name val="Times New Roman"/>
      <family val="1"/>
    </font>
    <font>
      <sz val="11"/>
      <name val="Times New Roman"/>
      <family val="1"/>
    </font>
    <font>
      <b/>
      <sz val="11"/>
      <color theme="1"/>
      <name val="Times New Roman"/>
      <family val="1"/>
    </font>
    <font>
      <sz val="11"/>
      <color theme="1"/>
      <name val="Times New Roman"/>
      <family val="1"/>
    </font>
    <font>
      <b/>
      <sz val="14"/>
      <color theme="1"/>
      <name val="Calibri"/>
      <family val="2"/>
      <scheme val="minor"/>
    </font>
    <font>
      <b/>
      <sz val="14"/>
      <name val="Calibri"/>
      <family val="2"/>
      <scheme val="minor"/>
    </font>
    <font>
      <b/>
      <sz val="11"/>
      <color theme="0" tint="-0.1499900072813034"/>
      <name val="Calibri"/>
      <family val="2"/>
      <scheme val="minor"/>
    </font>
    <font>
      <b/>
      <sz val="11"/>
      <color theme="0" tint="-0.04997999966144562"/>
      <name val="Calibri"/>
      <family val="2"/>
      <scheme val="minor"/>
    </font>
    <font>
      <sz val="10"/>
      <color theme="1"/>
      <name val="Calibri"/>
      <family val="2"/>
      <scheme val="minor"/>
    </font>
    <font>
      <sz val="10"/>
      <color rgb="FFFF0000"/>
      <name val="Calibri"/>
      <family val="2"/>
      <scheme val="minor"/>
    </font>
    <font>
      <sz val="10"/>
      <name val="Calibri"/>
      <family val="2"/>
      <scheme val="minor"/>
    </font>
  </fonts>
  <fills count="7">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s>
  <borders count="13">
    <border>
      <left/>
      <right/>
      <top/>
      <bottom/>
      <diagonal/>
    </border>
    <border>
      <left/>
      <right style="thin"/>
      <top style="thin"/>
      <bottom style="thin"/>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style="thin"/>
      <right/>
      <top/>
      <bottom style="thin"/>
    </border>
    <border>
      <left/>
      <right style="thin"/>
      <top style="thin"/>
      <bottom/>
    </border>
    <border>
      <left style="thin"/>
      <right/>
      <top style="thin"/>
      <bottom/>
    </border>
    <border>
      <left style="thin"/>
      <right/>
      <top style="thin"/>
      <bottom style="thin"/>
    </border>
    <border>
      <left/>
      <right/>
      <top style="thin"/>
      <bottom/>
    </border>
    <border>
      <left/>
      <right/>
      <top style="thin"/>
      <bottom style="thin"/>
    </border>
    <border>
      <left/>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Border="0" applyProtection="0">
      <alignment/>
    </xf>
    <xf numFmtId="9" fontId="0" fillId="0" borderId="0" applyFont="0" applyFill="0" applyBorder="0" applyAlignment="0" applyProtection="0"/>
  </cellStyleXfs>
  <cellXfs count="124">
    <xf numFmtId="0" fontId="0" fillId="0" borderId="0" xfId="0"/>
    <xf numFmtId="0" fontId="0" fillId="0" borderId="0" xfId="0" applyAlignment="1">
      <alignment horizontal="center"/>
    </xf>
    <xf numFmtId="0" fontId="2" fillId="0" borderId="0" xfId="0" applyFont="1" applyAlignment="1">
      <alignment horizontal="left" vertical="center" wrapText="1"/>
    </xf>
    <xf numFmtId="0" fontId="3" fillId="0" borderId="0" xfId="0" applyFont="1" applyAlignment="1">
      <alignment horizontal="left"/>
    </xf>
    <xf numFmtId="0" fontId="0" fillId="0" borderId="1" xfId="0" applyBorder="1" applyAlignment="1">
      <alignment horizontal="center" vertical="center"/>
    </xf>
    <xf numFmtId="0" fontId="2" fillId="0" borderId="0" xfId="0" applyFont="1"/>
    <xf numFmtId="0" fontId="6" fillId="2" borderId="2" xfId="0" applyFont="1" applyFill="1" applyBorder="1" applyAlignment="1" applyProtection="1">
      <alignment vertical="center" wrapText="1"/>
      <protection locked="0"/>
    </xf>
    <xf numFmtId="0" fontId="8" fillId="2" borderId="3" xfId="0" applyFont="1" applyFill="1" applyBorder="1" applyAlignment="1" applyProtection="1">
      <alignment vertical="center"/>
      <protection locked="0"/>
    </xf>
    <xf numFmtId="0" fontId="4"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164" fontId="0" fillId="0" borderId="2" xfId="0" applyNumberFormat="1" applyBorder="1" applyAlignment="1">
      <alignment horizontal="center" vertical="center"/>
    </xf>
    <xf numFmtId="0" fontId="0" fillId="0" borderId="0" xfId="0" applyAlignment="1">
      <alignment vertical="center"/>
    </xf>
    <xf numFmtId="0" fontId="0" fillId="3" borderId="7" xfId="0" applyFill="1" applyBorder="1" applyAlignment="1">
      <alignment vertical="center"/>
    </xf>
    <xf numFmtId="0" fontId="0" fillId="3" borderId="3" xfId="0" applyFill="1" applyBorder="1" applyAlignment="1">
      <alignment horizontal="left"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5" fillId="2" borderId="2" xfId="0" applyFont="1" applyFill="1" applyBorder="1" applyAlignment="1" applyProtection="1">
      <alignment horizontal="left" vertical="center" wrapText="1"/>
      <protection locked="0"/>
    </xf>
    <xf numFmtId="0" fontId="7" fillId="2" borderId="3" xfId="0" applyFont="1" applyFill="1" applyBorder="1" applyAlignment="1" applyProtection="1">
      <alignment horizontal="left" vertical="center"/>
      <protection locked="0"/>
    </xf>
    <xf numFmtId="164" fontId="0" fillId="2" borderId="2" xfId="0" applyNumberFormat="1"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9" fontId="0" fillId="2" borderId="2" xfId="22"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0" fillId="0" borderId="0" xfId="0" applyAlignment="1">
      <alignment horizontal="left"/>
    </xf>
    <xf numFmtId="0" fontId="3" fillId="3" borderId="5" xfId="0" applyFont="1" applyFill="1" applyBorder="1" applyAlignment="1">
      <alignment horizontal="center" vertical="center" wrapText="1"/>
    </xf>
    <xf numFmtId="0" fontId="4" fillId="0" borderId="2" xfId="0" applyFont="1" applyBorder="1" applyAlignment="1">
      <alignment horizontal="left" vertical="center" wrapText="1"/>
    </xf>
    <xf numFmtId="164" fontId="0" fillId="0" borderId="3" xfId="0" applyNumberFormat="1" applyBorder="1" applyAlignment="1">
      <alignment horizontal="center" vertical="center"/>
    </xf>
    <xf numFmtId="164" fontId="0" fillId="3" borderId="3" xfId="0" applyNumberFormat="1" applyFill="1" applyBorder="1" applyAlignment="1">
      <alignment horizontal="center" vertical="center"/>
    </xf>
    <xf numFmtId="164" fontId="4" fillId="3" borderId="3" xfId="0" applyNumberFormat="1" applyFon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64" fontId="0" fillId="0" borderId="0" xfId="0" applyNumberFormat="1" applyAlignment="1">
      <alignment horizontal="center" vertical="center"/>
    </xf>
    <xf numFmtId="9" fontId="0" fillId="2" borderId="9" xfId="22" applyFont="1" applyFill="1" applyBorder="1" applyAlignment="1" applyProtection="1">
      <alignment horizontal="center" vertical="center"/>
      <protection locked="0"/>
    </xf>
    <xf numFmtId="0" fontId="0" fillId="2" borderId="9" xfId="0"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3"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164" fontId="4" fillId="0" borderId="2" xfId="0" applyNumberFormat="1" applyFont="1" applyBorder="1" applyAlignment="1" applyProtection="1">
      <alignment horizontal="center" vertical="center"/>
      <protection locked="0"/>
    </xf>
    <xf numFmtId="164" fontId="4" fillId="4" borderId="2" xfId="0" applyNumberFormat="1" applyFont="1" applyFill="1" applyBorder="1" applyAlignment="1" applyProtection="1">
      <alignment horizontal="center" vertical="center"/>
      <protection locked="0"/>
    </xf>
    <xf numFmtId="0" fontId="0" fillId="0" borderId="10" xfId="0" applyBorder="1"/>
    <xf numFmtId="0" fontId="0" fillId="3" borderId="0" xfId="0" applyFill="1"/>
    <xf numFmtId="0" fontId="3" fillId="3" borderId="9" xfId="0" applyFont="1" applyFill="1" applyBorder="1" applyAlignment="1">
      <alignment horizontal="center" vertical="center"/>
    </xf>
    <xf numFmtId="164" fontId="10" fillId="3" borderId="2" xfId="0" applyNumberFormat="1" applyFont="1" applyFill="1" applyBorder="1" applyAlignment="1">
      <alignment horizontal="center" vertical="center"/>
    </xf>
    <xf numFmtId="0" fontId="3" fillId="3" borderId="4" xfId="0" applyFont="1" applyFill="1" applyBorder="1" applyAlignment="1">
      <alignment horizontal="center" vertical="center"/>
    </xf>
    <xf numFmtId="0" fontId="0" fillId="3" borderId="10" xfId="0" applyFill="1" applyBorder="1"/>
    <xf numFmtId="0" fontId="0" fillId="3" borderId="2" xfId="0" applyFill="1" applyBorder="1" applyAlignment="1">
      <alignment horizontal="center" vertical="center"/>
    </xf>
    <xf numFmtId="0" fontId="10" fillId="3" borderId="2" xfId="0" applyFont="1" applyFill="1" applyBorder="1" applyAlignment="1">
      <alignment horizontal="center" vertical="center"/>
    </xf>
    <xf numFmtId="0" fontId="9" fillId="0" borderId="0" xfId="0" applyFont="1"/>
    <xf numFmtId="0" fontId="0" fillId="5" borderId="1" xfId="0" applyFill="1" applyBorder="1" applyAlignment="1">
      <alignment horizontal="center" vertical="center"/>
    </xf>
    <xf numFmtId="0" fontId="0" fillId="5" borderId="9" xfId="0" applyFill="1" applyBorder="1" applyAlignment="1">
      <alignment horizontal="left" vertical="center"/>
    </xf>
    <xf numFmtId="0" fontId="0" fillId="0" borderId="11" xfId="0" applyBorder="1" applyAlignment="1">
      <alignment horizontal="center" vertical="center"/>
    </xf>
    <xf numFmtId="0" fontId="0" fillId="0" borderId="9" xfId="0" applyBorder="1" applyAlignment="1">
      <alignment horizontal="left" vertical="center" wrapText="1"/>
    </xf>
    <xf numFmtId="0" fontId="11" fillId="3" borderId="1" xfId="0" applyFont="1" applyFill="1" applyBorder="1" applyAlignment="1">
      <alignment horizontal="center" vertical="center"/>
    </xf>
    <xf numFmtId="0" fontId="0" fillId="5" borderId="11" xfId="0" applyFill="1" applyBorder="1" applyAlignment="1">
      <alignment horizontal="center" vertical="center"/>
    </xf>
    <xf numFmtId="164" fontId="0" fillId="5" borderId="11" xfId="0" applyNumberFormat="1" applyFill="1" applyBorder="1" applyAlignment="1">
      <alignment horizontal="center" vertical="center"/>
    </xf>
    <xf numFmtId="164" fontId="4" fillId="5" borderId="1" xfId="0" applyNumberFormat="1" applyFont="1" applyFill="1" applyBorder="1" applyAlignment="1">
      <alignment horizontal="center" vertical="center"/>
    </xf>
    <xf numFmtId="0" fontId="4" fillId="3" borderId="12" xfId="0" applyFont="1" applyFill="1" applyBorder="1" applyAlignment="1">
      <alignment horizontal="center" vertical="center"/>
    </xf>
    <xf numFmtId="0" fontId="0" fillId="0" borderId="6" xfId="0" applyBorder="1" applyAlignment="1">
      <alignment horizontal="left" vertical="center" wrapText="1"/>
    </xf>
    <xf numFmtId="0" fontId="0" fillId="0" borderId="4" xfId="0" applyBorder="1" applyAlignment="1">
      <alignment horizontal="center" vertical="center"/>
    </xf>
    <xf numFmtId="0" fontId="0" fillId="3" borderId="10" xfId="0" applyFill="1" applyBorder="1" applyAlignment="1">
      <alignment vertical="center"/>
    </xf>
    <xf numFmtId="0" fontId="0" fillId="0" borderId="8" xfId="0" applyBorder="1" applyAlignment="1">
      <alignment horizontal="left" vertical="center" wrapText="1"/>
    </xf>
    <xf numFmtId="0" fontId="0" fillId="0" borderId="7" xfId="0" applyBorder="1" applyAlignment="1">
      <alignment horizontal="center" vertical="center"/>
    </xf>
    <xf numFmtId="0" fontId="0" fillId="3" borderId="9" xfId="0" applyFill="1" applyBorder="1" applyAlignment="1">
      <alignment horizontal="left" vertical="center"/>
    </xf>
    <xf numFmtId="0" fontId="0" fillId="3" borderId="1" xfId="0" applyFill="1" applyBorder="1" applyAlignment="1">
      <alignment horizontal="center" vertical="center"/>
    </xf>
    <xf numFmtId="0" fontId="4" fillId="3" borderId="3" xfId="0" applyFont="1" applyFill="1" applyBorder="1" applyAlignment="1">
      <alignment horizontal="center" vertical="center"/>
    </xf>
    <xf numFmtId="164" fontId="4" fillId="3" borderId="3" xfId="0" applyNumberFormat="1" applyFont="1" applyFill="1" applyBorder="1" applyAlignment="1">
      <alignment horizontal="center" vertical="center"/>
    </xf>
    <xf numFmtId="0" fontId="6" fillId="0" borderId="0" xfId="0" applyFont="1" applyAlignment="1" applyProtection="1">
      <alignment horizontal="center" vertical="center" wrapText="1"/>
      <protection locked="0"/>
    </xf>
    <xf numFmtId="0" fontId="8" fillId="0" borderId="0" xfId="0" applyFont="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wrapText="1"/>
      <protection locked="0"/>
    </xf>
    <xf numFmtId="0" fontId="0" fillId="2" borderId="2" xfId="0" applyFont="1" applyFill="1" applyBorder="1" applyAlignment="1" applyProtection="1">
      <alignment horizontal="center" vertical="center"/>
      <protection locked="0"/>
    </xf>
    <xf numFmtId="0" fontId="2" fillId="0" borderId="0" xfId="0" applyFont="1" applyAlignment="1">
      <alignment horizontal="center" vertical="center" wrapText="1"/>
    </xf>
    <xf numFmtId="0" fontId="0" fillId="3" borderId="7" xfId="0" applyFill="1" applyBorder="1" applyAlignment="1">
      <alignment horizontal="center" vertical="center"/>
    </xf>
    <xf numFmtId="0" fontId="0" fillId="3" borderId="0" xfId="0" applyFill="1" applyAlignment="1">
      <alignment horizontal="center"/>
    </xf>
    <xf numFmtId="0" fontId="0" fillId="0" borderId="10" xfId="0" applyBorder="1" applyAlignment="1">
      <alignment horizontal="center"/>
    </xf>
    <xf numFmtId="164" fontId="4" fillId="4" borderId="2" xfId="0" applyNumberFormat="1" applyFont="1" applyFill="1" applyBorder="1" applyAlignment="1" applyProtection="1">
      <alignment horizontal="center" vertical="center"/>
      <protection locked="0"/>
    </xf>
    <xf numFmtId="164" fontId="4" fillId="0" borderId="2" xfId="0"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0" fontId="3" fillId="3" borderId="6" xfId="0" applyFont="1" applyFill="1" applyBorder="1" applyAlignment="1">
      <alignment horizontal="center" vertical="center" wrapText="1"/>
    </xf>
    <xf numFmtId="0" fontId="0" fillId="4" borderId="2" xfId="0"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3" fillId="3" borderId="6" xfId="0" applyFont="1" applyFill="1" applyBorder="1" applyAlignment="1">
      <alignment horizontal="center" vertical="center" wrapText="1"/>
    </xf>
    <xf numFmtId="164" fontId="0" fillId="4" borderId="2" xfId="0" applyNumberFormat="1" applyFill="1" applyBorder="1" applyAlignment="1" applyProtection="1">
      <alignment horizontal="center" vertical="center"/>
      <protection locked="0"/>
    </xf>
    <xf numFmtId="0" fontId="0" fillId="0" borderId="3" xfId="0" applyBorder="1" applyAlignment="1">
      <alignment horizontal="left" vertical="center" wrapText="1"/>
    </xf>
    <xf numFmtId="0" fontId="0" fillId="5" borderId="9" xfId="0" applyFill="1" applyBorder="1" applyAlignment="1">
      <alignment vertical="center"/>
    </xf>
    <xf numFmtId="0" fontId="3" fillId="6" borderId="1"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center" vertical="center" wrapText="1"/>
    </xf>
    <xf numFmtId="0" fontId="12" fillId="6" borderId="8"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0" xfId="0" applyFont="1" applyFill="1" applyBorder="1" applyAlignment="1">
      <alignment horizontal="center" vertical="center" wrapText="1"/>
    </xf>
    <xf numFmtId="0" fontId="12" fillId="6" borderId="7" xfId="0" applyFont="1" applyFill="1" applyBorder="1" applyAlignment="1">
      <alignment horizontal="center" vertical="center" wrapText="1"/>
    </xf>
    <xf numFmtId="166" fontId="0" fillId="0" borderId="2" xfId="0" applyNumberFormat="1" applyBorder="1" applyAlignment="1">
      <alignment horizontal="center" vertical="center"/>
    </xf>
    <xf numFmtId="167" fontId="0" fillId="0" borderId="2" xfId="0" applyNumberFormat="1" applyBorder="1" applyAlignment="1">
      <alignment horizontal="center" vertical="center"/>
    </xf>
    <xf numFmtId="0" fontId="0" fillId="2" borderId="8"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wrapText="1"/>
      <protection locked="0"/>
    </xf>
    <xf numFmtId="0" fontId="0" fillId="2" borderId="4" xfId="0" applyFont="1" applyFill="1" applyBorder="1" applyAlignment="1" applyProtection="1">
      <alignment horizontal="left" vertical="center" wrapText="1"/>
      <protection locked="0"/>
    </xf>
    <xf numFmtId="0" fontId="0" fillId="2" borderId="6"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13"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0" fillId="3" borderId="7" xfId="0" applyFill="1" applyBorder="1"/>
    <xf numFmtId="0" fontId="0" fillId="2" borderId="8" xfId="0" applyFont="1" applyFill="1" applyBorder="1" applyAlignment="1" applyProtection="1">
      <alignment horizontal="left" vertical="center"/>
      <protection locked="0"/>
    </xf>
    <xf numFmtId="0" fontId="0" fillId="2" borderId="7" xfId="0" applyFont="1" applyFill="1" applyBorder="1" applyAlignment="1" applyProtection="1">
      <alignment horizontal="left" vertical="center"/>
      <protection locked="0"/>
    </xf>
    <xf numFmtId="0" fontId="0" fillId="3" borderId="9" xfId="0" applyFill="1" applyBorder="1" applyAlignment="1">
      <alignment horizontal="center" vertical="center"/>
    </xf>
    <xf numFmtId="0" fontId="0" fillId="3" borderId="1" xfId="0" applyFill="1" applyBorder="1"/>
    <xf numFmtId="0" fontId="10" fillId="3" borderId="9"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 xfId="0" applyFont="1" applyFill="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wrapText="1"/>
    </xf>
    <xf numFmtId="0" fontId="9" fillId="3" borderId="9" xfId="0" applyFont="1" applyFill="1" applyBorder="1" applyAlignment="1">
      <alignment horizontal="left" vertical="center"/>
    </xf>
    <xf numFmtId="0" fontId="9" fillId="3" borderId="11" xfId="0" applyFont="1" applyFill="1" applyBorder="1" applyAlignment="1">
      <alignment horizontal="left" vertical="center"/>
    </xf>
    <xf numFmtId="0" fontId="9" fillId="3" borderId="1" xfId="0" applyFont="1" applyFill="1" applyBorder="1" applyAlignment="1">
      <alignment horizontal="left" vertical="center"/>
    </xf>
    <xf numFmtId="0" fontId="0" fillId="0" borderId="0" xfId="0" applyAlignment="1">
      <alignment horizontal="center"/>
    </xf>
  </cellXfs>
  <cellStyles count="9">
    <cellStyle name="Normal" xfId="0"/>
    <cellStyle name="Percent" xfId="15"/>
    <cellStyle name="Currency" xfId="16"/>
    <cellStyle name="Currency [0]" xfId="17"/>
    <cellStyle name="Comma" xfId="18"/>
    <cellStyle name="Comma [0]" xfId="19"/>
    <cellStyle name="Normální 2" xfId="20"/>
    <cellStyle name="Měna 2" xfId="21"/>
    <cellStyle name="Procenta" xfId="22"/>
  </cellStyles>
  <dxfs count="191">
    <dxf>
      <fill>
        <patternFill patternType="solid">
          <bgColor theme="0" tint="-0.1499900072813034"/>
        </patternFill>
      </fill>
      <border>
        <left/>
        <right style="thin"/>
        <top style="thin"/>
        <bottom/>
      </border>
    </dxf>
    <dxf>
      <fill>
        <patternFill patternType="solid">
          <bgColor theme="0" tint="-0.1499900072813034"/>
        </patternFill>
      </fill>
      <border>
        <left/>
        <right style="thin"/>
        <top style="thin"/>
        <bottom style="thin"/>
      </border>
    </dxf>
    <dxf>
      <fill>
        <patternFill patternType="solid">
          <bgColor theme="0" tint="-0.1499900072813034"/>
        </patternFill>
      </fill>
      <alignment horizontal="center" vertical="center" textRotation="0" wrapText="1" shrinkToFit="1" readingOrder="0"/>
      <border>
        <left style="thin"/>
        <right/>
        <top style="thin"/>
        <bottom style="thin"/>
      </border>
    </dxf>
    <dxf>
      <fill>
        <patternFill patternType="solid">
          <bgColor theme="0" tint="-0.1499900072813034"/>
        </patternFill>
      </fill>
      <alignment horizontal="center" vertical="center" textRotation="0" wrapText="1" shrinkToFit="1" readingOrder="0"/>
      <border>
        <left style="thin"/>
        <right/>
        <top style="thin"/>
        <bottom/>
      </border>
    </dxf>
    <dxf>
      <font>
        <b val="0"/>
        <i val="0"/>
        <u val="none"/>
        <strike val="0"/>
        <sz val="11"/>
        <name val="Calibri"/>
        <color auto="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theme="0" tint="-0.1499900072813034"/>
        </patternFill>
      </fill>
      <alignment horizontal="center" vertical="center" textRotation="0" wrapText="1" shrinkToFit="1" readingOrder="0"/>
      <border>
        <left/>
        <right style="thin"/>
        <top style="thin"/>
        <bottom/>
      </border>
    </dxf>
    <dxf>
      <fill>
        <patternFill patternType="solid">
          <bgColor theme="0" tint="-0.1499900072813034"/>
        </patternFill>
      </fill>
      <alignment horizontal="center" vertical="center" textRotation="0" wrapText="1" shrinkToFit="1" readingOrder="0"/>
      <border>
        <left/>
        <right style="thin"/>
        <top style="thin"/>
        <bottom style="thin"/>
      </border>
    </dxf>
    <dxf>
      <fill>
        <patternFill patternType="solid">
          <bgColor theme="0" tint="-0.1499900072813034"/>
        </patternFill>
      </fill>
      <alignment horizontal="left" vertical="center" textRotation="0" wrapText="1" shrinkToFit="1" readingOrder="0"/>
      <border>
        <left style="thin"/>
        <right/>
        <top style="thin"/>
        <bottom style="thin"/>
      </border>
    </dxf>
    <dxf>
      <fill>
        <patternFill patternType="solid">
          <bgColor theme="0" tint="-0.1499900072813034"/>
        </patternFill>
      </fill>
      <alignment horizontal="general" vertical="center" textRotation="0" wrapText="1" shrinkToFit="1" readingOrder="0"/>
      <border>
        <left/>
        <right/>
        <top style="thin"/>
        <bottom/>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protection hidden="1" locked="0"/>
    </dxf>
    <dxf>
      <fill>
        <patternFill patternType="solid">
          <bgColor theme="0" tint="-0.1499900072813034"/>
        </patternFill>
      </fill>
    </dxf>
    <dxf>
      <fill>
        <patternFill patternType="solid">
          <bgColor theme="9" tint="0.39998000860214233"/>
        </patternFill>
      </fill>
      <border>
        <left/>
        <right style="thin"/>
        <top/>
        <bottom/>
        <vertical/>
        <horizontal/>
      </border>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alignment horizontal="center" vertical="bottom" textRotation="0" wrapText="1" shrinkToFit="1" readingOrder="0"/>
    </dxf>
    <dxf>
      <fill>
        <patternFill patternType="solid">
          <bgColor theme="9" tint="0.39998000860214233"/>
        </patternFill>
      </fill>
      <alignment horizontal="center" vertical="center" textRotation="0" wrapText="1" shrinkToFit="1" readingOrder="0"/>
    </dxf>
    <dxf>
      <fill>
        <patternFill patternType="solid">
          <bgColor theme="0" tint="-0.1499900072813034"/>
        </patternFill>
      </fill>
    </dxf>
    <dxf>
      <fill>
        <patternFill patternType="solid">
          <bgColor theme="9" tint="0.39998000860214233"/>
        </patternFill>
      </fill>
      <alignment horizontal="general" vertical="center" textRotation="0" wrapText="1" shrinkToFit="1" readingOrder="0"/>
      <border>
        <left style="thin"/>
        <right/>
        <top/>
        <bottom/>
        <vertical/>
        <horizontal/>
      </border>
    </dxf>
    <dxf>
      <fill>
        <patternFill patternType="solid">
          <bgColor theme="0" tint="-0.1499900072813034"/>
        </patternFill>
      </fill>
      <border>
        <left/>
        <right/>
        <top style="thin"/>
        <bottom/>
      </border>
    </dxf>
    <dxf>
      <fill>
        <patternFill patternType="solid">
          <bgColor theme="9" tint="0.39998000860214233"/>
        </patternFill>
      </fill>
    </dxf>
    <dxf>
      <fill>
        <patternFill patternType="solid">
          <bgColor theme="0" tint="-0.1499900072813034"/>
        </patternFill>
      </fill>
      <border>
        <left/>
        <right/>
        <top style="thin"/>
        <bottom/>
      </border>
    </dxf>
    <dxf>
      <fill>
        <patternFill patternType="solid">
          <bgColor theme="9" tint="0.39998000860214233"/>
        </patternFill>
      </fill>
    </dxf>
    <dxf>
      <border>
        <top style="thin"/>
      </border>
    </dxf>
    <dxf>
      <fill>
        <patternFill patternType="solid">
          <bgColor theme="0" tint="-0.1499900072813034"/>
        </patternFill>
      </fill>
    </dxf>
    <dxf>
      <border>
        <left style="thin"/>
        <right style="thin"/>
        <top style="thin"/>
        <bottom style="thin"/>
      </border>
    </dxf>
    <dxf>
      <border>
        <bottom style="thin"/>
      </border>
    </dxf>
    <dxf>
      <font>
        <b/>
        <i val="0"/>
        <u val="none"/>
        <strike val="0"/>
        <sz val="11"/>
        <name val="Calibri"/>
        <color auto="1"/>
        <condense val="0"/>
        <extend val="0"/>
      </font>
      <fill>
        <patternFill patternType="solid">
          <bgColor theme="0" tint="-0.04997999966144562"/>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protection hidden="1" locked="0"/>
    </dxf>
    <dxf>
      <fill>
        <patternFill patternType="solid">
          <bgColor theme="0" tint="-0.1499900072813034"/>
        </patternFill>
      </fill>
    </dxf>
    <dxf>
      <fill>
        <patternFill patternType="solid">
          <bgColor theme="9" tint="0.39998000860214233"/>
        </patternFill>
      </fill>
      <border>
        <left/>
        <right style="thin"/>
        <top/>
        <bottom/>
        <vertical/>
        <horizontal/>
      </border>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alignment horizontal="center" vertical="bottom" textRotation="0" wrapText="1" shrinkToFit="1" readingOrder="0"/>
    </dxf>
    <dxf>
      <fill>
        <patternFill patternType="solid">
          <bgColor theme="9" tint="0.39998000860214233"/>
        </patternFill>
      </fill>
      <alignment horizontal="center" vertical="center" textRotation="0" wrapText="1" shrinkToFit="1" readingOrder="0"/>
    </dxf>
    <dxf>
      <fill>
        <patternFill patternType="solid">
          <bgColor theme="0" tint="-0.1499900072813034"/>
        </patternFill>
      </fill>
    </dxf>
    <dxf>
      <fill>
        <patternFill patternType="solid">
          <bgColor theme="9" tint="0.39998000860214233"/>
        </patternFill>
      </fill>
      <alignment horizontal="general" vertical="center" textRotation="0" wrapText="1" shrinkToFit="1" readingOrder="0"/>
      <border>
        <left style="thin"/>
        <right/>
        <top/>
        <bottom/>
        <vertical/>
        <horizontal/>
      </border>
    </dxf>
    <dxf>
      <fill>
        <patternFill patternType="solid">
          <bgColor theme="0" tint="-0.1499900072813034"/>
        </patternFill>
      </fill>
      <border>
        <left/>
        <right/>
        <top style="thin"/>
        <bottom/>
      </border>
    </dxf>
    <dxf>
      <fill>
        <patternFill patternType="solid">
          <bgColor theme="9" tint="0.39998000860214233"/>
        </patternFill>
      </fill>
    </dxf>
    <dxf>
      <fill>
        <patternFill patternType="solid">
          <bgColor theme="0" tint="-0.1499900072813034"/>
        </patternFill>
      </fill>
      <border>
        <left/>
        <right/>
        <top style="thin"/>
        <bottom/>
      </border>
    </dxf>
    <dxf>
      <fill>
        <patternFill patternType="solid">
          <bgColor theme="9" tint="0.39998000860214233"/>
        </patternFill>
      </fill>
    </dxf>
    <dxf>
      <border>
        <top style="thin"/>
      </border>
    </dxf>
    <dxf>
      <fill>
        <patternFill patternType="solid">
          <bgColor theme="0" tint="-0.1499900072813034"/>
        </patternFill>
      </fill>
    </dxf>
    <dxf>
      <border>
        <left style="thin"/>
        <right style="thin"/>
        <top style="thin"/>
        <bottom style="thin"/>
      </border>
    </dxf>
    <dxf>
      <border>
        <bottom style="thin"/>
      </border>
    </dxf>
    <dxf>
      <font>
        <b/>
        <i val="0"/>
        <u val="none"/>
        <strike val="0"/>
        <sz val="11"/>
        <name val="Calibri"/>
        <color auto="1"/>
        <condense val="0"/>
        <extend val="0"/>
      </font>
      <fill>
        <patternFill patternType="solid">
          <bgColor theme="0" tint="-0.04997999966144562"/>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style="thin"/>
        <top style="thin"/>
        <bottom style="thin"/>
      </border>
    </dxf>
    <dxf>
      <protection hidden="1" locked="0"/>
    </dxf>
    <dxf>
      <fill>
        <patternFill patternType="solid">
          <bgColor theme="0" tint="-0.1499900072813034"/>
        </patternFill>
      </fill>
    </dxf>
    <dxf>
      <fill>
        <patternFill patternType="solid">
          <bgColor theme="9" tint="0.39998000860214233"/>
        </patternFill>
      </fill>
      <border>
        <left/>
        <right style="thin"/>
        <top/>
        <bottom/>
        <vertical/>
        <horizontal/>
      </border>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dxf>
    <dxf>
      <fill>
        <patternFill patternType="solid">
          <bgColor theme="9" tint="0.39998000860214233"/>
        </patternFill>
      </fill>
    </dxf>
    <dxf>
      <fill>
        <patternFill patternType="solid">
          <bgColor theme="0" tint="-0.1499900072813034"/>
        </patternFill>
      </fill>
      <alignment horizontal="center" vertical="bottom" textRotation="0" wrapText="1" shrinkToFit="1" readingOrder="0"/>
    </dxf>
    <dxf>
      <fill>
        <patternFill patternType="solid">
          <bgColor theme="9" tint="0.39998000860214233"/>
        </patternFill>
      </fill>
      <alignment horizontal="center" vertical="center" textRotation="0" wrapText="1" shrinkToFit="1" readingOrder="0"/>
    </dxf>
    <dxf>
      <fill>
        <patternFill patternType="solid">
          <bgColor theme="0" tint="-0.1499900072813034"/>
        </patternFill>
      </fill>
    </dxf>
    <dxf>
      <fill>
        <patternFill patternType="solid">
          <bgColor theme="9" tint="0.39998000860214233"/>
        </patternFill>
      </fill>
      <alignment horizontal="general" vertical="center" textRotation="0" wrapText="1" shrinkToFit="1" readingOrder="0"/>
      <border>
        <left style="thin"/>
        <right/>
        <top/>
        <bottom/>
        <vertical/>
        <horizontal/>
      </border>
    </dxf>
    <dxf>
      <fill>
        <patternFill patternType="solid">
          <bgColor theme="0" tint="-0.1499900072813034"/>
        </patternFill>
      </fill>
      <border>
        <left/>
        <right/>
        <top style="thin"/>
        <bottom/>
      </border>
    </dxf>
    <dxf>
      <fill>
        <patternFill patternType="solid">
          <bgColor theme="9" tint="0.39998000860214233"/>
        </patternFill>
      </fill>
    </dxf>
    <dxf>
      <fill>
        <patternFill patternType="solid">
          <bgColor theme="0" tint="-0.1499900072813034"/>
        </patternFill>
      </fill>
      <border>
        <left/>
        <right/>
        <top style="thin"/>
        <bottom/>
      </border>
    </dxf>
    <dxf>
      <fill>
        <patternFill patternType="solid">
          <bgColor theme="9" tint="0.39998000860214233"/>
        </patternFill>
      </fill>
    </dxf>
    <dxf>
      <border>
        <top style="thin"/>
      </border>
    </dxf>
    <dxf>
      <fill>
        <patternFill patternType="solid">
          <bgColor theme="0" tint="-0.1499900072813034"/>
        </patternFill>
      </fill>
    </dxf>
    <dxf>
      <border>
        <left style="thin"/>
        <right style="thin"/>
        <top style="thin"/>
        <bottom style="thin"/>
      </border>
    </dxf>
    <dxf>
      <border>
        <bottom style="thin"/>
      </border>
    </dxf>
    <dxf>
      <font>
        <b/>
        <i val="0"/>
        <u val="none"/>
        <strike val="0"/>
        <sz val="11"/>
        <name val="Calibri"/>
        <color auto="1"/>
        <condense val="0"/>
        <extend val="0"/>
      </font>
      <fill>
        <patternFill patternType="solid">
          <bgColor theme="0" tint="-0.04997999966144562"/>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top style="thin"/>
        <bottom/>
      </border>
    </dxf>
    <dxf>
      <fill>
        <patternFill patternType="solid">
          <bgColor rgb="FFFFFF00"/>
        </patternFill>
      </fill>
      <alignment horizontal="center" vertical="center" textRotation="0" wrapText="1" shrinkToFit="1" readingOrder="0"/>
      <border>
        <left style="thin"/>
        <right/>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numFmt numFmtId="177" formatCode="General"/>
      <fill>
        <patternFill patternType="solid">
          <bgColor theme="9" tint="0.5999900102615356"/>
        </patternFill>
      </fill>
      <alignment horizontal="center" vertical="center" textRotation="0" wrapText="1" shrinkToFit="1" readingOrder="0"/>
      <border>
        <left style="thin"/>
        <right style="thin"/>
        <top style="thin"/>
        <bottom/>
      </border>
      <protection hidden="1" locked="0"/>
    </dxf>
    <dxf>
      <font>
        <b val="0"/>
        <i val="0"/>
        <u val="none"/>
        <strike val="0"/>
        <sz val="11"/>
        <name val="Calibri"/>
        <color auto="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border>
        <right style="thin"/>
      </border>
    </dxf>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numFmt numFmtId="178" formatCode="#,##0"/>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border>
    </dxf>
    <dxf>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general" vertical="center" textRotation="0" wrapText="1" shrinkToFit="1" readingOrder="0"/>
      <border>
        <left/>
        <right style="thin"/>
        <top style="thin"/>
        <bottom/>
      </border>
    </dxf>
    <dxf>
      <alignment horizontal="center" vertical="center" textRotation="0" wrapText="1" shrinkToFit="1" readingOrder="0"/>
      <border>
        <left/>
        <right style="thin"/>
        <top style="thin"/>
        <bottom style="thin"/>
      </border>
    </dxf>
    <dxf>
      <border>
        <top style="thin"/>
      </border>
    </dxf>
    <dxf>
      <fill>
        <patternFill>
          <bgColor theme="0" tint="-0.1499900072813034"/>
        </patternFill>
      </fill>
      <border>
        <left style="thin"/>
        <right style="thin"/>
        <top/>
        <bottom/>
        <vertical style="thin"/>
        <horizontal style="thin"/>
      </border>
    </dxf>
    <dxf>
      <border>
        <left style="thin"/>
        <right style="thin"/>
        <top style="thin"/>
        <bottom style="thin"/>
      </border>
    </dxf>
    <dxf>
      <border>
        <bottom style="thin"/>
      </border>
    </dxf>
    <dxf>
      <font>
        <i val="0"/>
        <u val="none"/>
        <strike val="0"/>
        <sz val="11"/>
        <name val="Calibri"/>
        <color auto="1"/>
      </font>
      <alignment horizontal="center" textRotation="0" wrapText="1" shrinkToFit="1" readingOrder="0"/>
      <border>
        <left style="thin"/>
        <right style="thin"/>
        <top/>
        <bottom/>
      </border>
    </dxf>
    <dxf>
      <font>
        <b val="0"/>
        <i val="0"/>
        <u val="none"/>
        <strike val="0"/>
        <sz val="11"/>
        <name val="Calibri"/>
        <color theme="1"/>
        <condense val="0"/>
        <extend val="0"/>
      </font>
      <fill>
        <patternFill patternType="solid">
          <bgColor rgb="FFFFFF00"/>
        </patternFill>
      </fill>
      <alignment horizontal="center" vertical="center" textRotation="0" wrapText="1" shrinkToFit="1" readingOrder="0"/>
      <border>
        <left style="thin"/>
        <right/>
        <top style="thin"/>
        <bottom style="thin"/>
        <vertical/>
        <horizontal/>
      </border>
      <protection hidden="1" locked="0"/>
    </dxf>
    <dxf>
      <fill>
        <patternFill patternType="solid">
          <bgColor rgb="FFFFFF00"/>
        </patternFill>
      </fill>
      <alignment horizontal="left" vertical="center" textRotation="0" wrapText="1" shrinkToFit="1" readingOrder="0"/>
      <border>
        <left style="thin"/>
        <right style="thin"/>
        <top style="thin"/>
        <bottom style="thin"/>
        <vertical/>
        <horizontal/>
      </border>
      <protection hidden="1" locked="0"/>
    </dxf>
    <dxf>
      <fill>
        <patternFill patternType="solid">
          <bgColor rgb="FFFFFF00"/>
        </patternFill>
      </fill>
      <alignment horizontal="left" vertical="center" textRotation="0" wrapText="1" shrinkToFit="1" readingOrder="0"/>
      <border>
        <left style="thin"/>
        <right style="thin"/>
        <top style="thin"/>
        <bottom style="thin"/>
        <vertical/>
        <horizontal/>
      </border>
      <protection hidden="1" locked="0"/>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numFmt numFmtId="164" formatCode="#,##0.00\ &quot;Kč&quot;"/>
      <fill>
        <patternFill patternType="solid">
          <bgColor rgb="FFFFFF00"/>
        </patternFill>
      </fill>
      <alignment horizontal="center" vertical="center" textRotation="0" wrapText="1" shrinkToFit="1" readingOrder="0"/>
      <border>
        <left style="thin"/>
        <right style="thin"/>
        <top style="thin"/>
        <bottom style="thin"/>
      </border>
      <protection hidden="1" locked="0"/>
    </dxf>
    <dxf>
      <numFmt numFmtId="178" formatCode="#,##0"/>
      <alignment horizontal="center" vertical="center" textRotation="0" wrapText="1" shrinkToFit="1" readingOrder="0"/>
      <border>
        <left style="thin"/>
        <right style="thin"/>
        <top style="thin"/>
        <bottom style="thin"/>
      </border>
    </dxf>
    <dxf>
      <alignment horizontal="center" vertical="center" textRotation="0" wrapText="1" shrinkToFit="1" readingOrder="0"/>
      <border>
        <left style="thin"/>
        <right style="thin"/>
        <top style="thin"/>
        <bottom style="thin"/>
      </border>
    </dxf>
    <dxf>
      <font>
        <i val="0"/>
        <u val="none"/>
        <strike val="0"/>
        <sz val="10"/>
        <name val="Calibri"/>
      </font>
      <alignment horizontal="center" vertical="center" textRotation="0" wrapText="1" shrinkToFit="1" readingOrder="0"/>
      <border>
        <left style="thin"/>
        <right style="thin"/>
        <top style="thin"/>
        <bottom style="thin"/>
      </border>
    </dxf>
    <dxf>
      <alignment horizontal="center" vertical="center" textRotation="0" wrapText="1" shrinkToFit="1" readingOrder="0"/>
      <border>
        <left style="thin"/>
        <right/>
        <top style="thin"/>
        <bottom style="thin"/>
      </border>
    </dxf>
    <dxf>
      <alignment horizontal="left" vertical="center" textRotation="0" wrapText="1" shrinkToFit="1" readingOrder="0"/>
      <border>
        <left style="thin"/>
        <right style="thin"/>
        <top style="thin"/>
        <bottom style="thin"/>
      </border>
    </dxf>
    <dxf>
      <alignment horizontal="center" vertical="center" textRotation="0" wrapText="1" shrinkToFit="1" readingOrder="0"/>
      <border>
        <left/>
        <right style="thin"/>
        <top style="thin"/>
        <bottom style="thin"/>
      </border>
    </dxf>
    <dxf>
      <border>
        <top style="thin"/>
      </border>
    </dxf>
    <dxf>
      <fill>
        <patternFill>
          <bgColor theme="0" tint="-0.1499900072813034"/>
        </patternFill>
      </fill>
      <border>
        <left style="thin"/>
        <right style="thin"/>
        <top/>
        <bottom/>
        <vertical style="thin"/>
        <horizontal style="thin"/>
      </border>
    </dxf>
    <dxf>
      <border>
        <left style="thin"/>
        <right style="thin"/>
        <top style="thin"/>
        <bottom style="thin"/>
      </border>
    </dxf>
    <dxf>
      <border>
        <bottom style="thin"/>
      </border>
    </dxf>
    <dxf>
      <font>
        <i val="0"/>
        <u val="none"/>
        <strike val="0"/>
        <sz val="11"/>
        <name val="Calibri"/>
        <color auto="1"/>
      </font>
      <alignment horizont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top style="thin"/>
        <bottom/>
      </border>
    </dxf>
    <dxf>
      <fill>
        <patternFill patternType="solid">
          <bgColor rgb="FFFFFF00"/>
        </patternFill>
      </fill>
      <alignment horizontal="center" vertical="center" textRotation="0" wrapText="1" shrinkToFit="1" readingOrder="0"/>
      <border>
        <left style="thin"/>
        <right/>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numFmt numFmtId="177" formatCode="General"/>
      <fill>
        <patternFill patternType="solid">
          <bgColor theme="9" tint="0.5999900102615356"/>
        </patternFill>
      </fill>
      <alignment horizontal="center" vertical="center" textRotation="0" wrapText="1" shrinkToFit="1" readingOrder="0"/>
      <border>
        <left style="thin"/>
        <right style="thin"/>
        <top style="thin"/>
        <bottom style="thin"/>
        <vertical/>
        <horizontal/>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style="thin"/>
        <vertical/>
        <horizontal/>
      </border>
      <protection hidden="1" locked="0"/>
    </dxf>
    <dxf>
      <font>
        <b val="0"/>
        <i val="0"/>
        <u val="none"/>
        <strike val="0"/>
        <sz val="11"/>
        <name val="Calibri"/>
        <color auto="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numFmt numFmtId="178" formatCode="#,##0"/>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border>
    </dxf>
    <dxf>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general" vertical="center" textRotation="0" wrapText="1" shrinkToFit="1" readingOrder="0"/>
      <border>
        <left/>
        <right style="thin"/>
        <top style="thin"/>
        <bottom/>
      </border>
    </dxf>
    <dxf>
      <alignment horizontal="center" vertical="center" textRotation="0" wrapText="1" shrinkToFit="1" readingOrder="0"/>
      <border>
        <left/>
        <right style="thin"/>
        <top style="thin"/>
        <bottom style="thin"/>
      </border>
    </dxf>
    <dxf>
      <border>
        <top style="thin"/>
      </border>
    </dxf>
    <dxf>
      <fill>
        <patternFill>
          <bgColor theme="0" tint="-0.1499900072813034"/>
        </patternFill>
      </fill>
      <border>
        <left style="thin"/>
        <right style="thin"/>
        <top/>
        <bottom/>
        <vertical style="thin"/>
        <horizontal style="thin"/>
      </border>
    </dxf>
    <dxf>
      <border>
        <left style="thin"/>
        <right style="thin"/>
        <top style="thin"/>
        <bottom style="thin"/>
      </border>
    </dxf>
    <dxf>
      <border>
        <bottom style="thin"/>
      </border>
    </dxf>
    <dxf>
      <font>
        <i val="0"/>
        <u val="none"/>
        <strike val="0"/>
        <sz val="11"/>
        <name val="Calibri"/>
        <color auto="1"/>
      </font>
      <alignment horizont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top style="thin"/>
        <bottom/>
      </border>
    </dxf>
    <dxf>
      <fill>
        <patternFill patternType="solid">
          <bgColor rgb="FFFFFF00"/>
        </patternFill>
      </fill>
      <alignment horizontal="center" vertical="center" textRotation="0" wrapText="1" shrinkToFit="1" readingOrder="0"/>
      <border>
        <left style="thin"/>
        <right/>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font>
        <b val="0"/>
        <i val="0"/>
        <u val="none"/>
        <strike val="0"/>
        <sz val="11"/>
        <name val="Calibri"/>
        <color auto="1"/>
        <condense val="0"/>
        <extend val="0"/>
      </font>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style="thin"/>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font>
        <b val="0"/>
        <i val="0"/>
        <u val="none"/>
        <strike val="0"/>
        <sz val="11"/>
        <name val="Calibri"/>
        <color auto="1"/>
        <condense val="0"/>
        <extend val="0"/>
      </font>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vertical/>
        <horizontal/>
      </border>
      <protection hidden="1" locked="0"/>
    </dxf>
    <dxf>
      <font>
        <b val="0"/>
        <i val="0"/>
        <u val="none"/>
        <strike val="0"/>
        <sz val="11"/>
        <name val="Calibri"/>
        <color auto="1"/>
        <condense val="0"/>
        <extend val="0"/>
      </font>
      <fill>
        <patternFill patternType="solid">
          <bgColor theme="0" tint="-0.1499900072813034"/>
        </patternFill>
      </fill>
      <alignment horizontal="center" vertical="center" textRotation="0" wrapText="1" shrinkToFit="1" readingOrder="0"/>
      <border>
        <left style="thin"/>
        <right style="thin"/>
        <top style="thin"/>
        <bottom/>
      </border>
    </dxf>
    <dxf>
      <font>
        <i val="0"/>
        <u val="none"/>
        <strike val="0"/>
        <sz val="11"/>
        <name val="Calibri"/>
        <color auto="1"/>
      </font>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style="thin"/>
        <vertical/>
        <horizontal/>
      </border>
      <protection hidden="1" locked="0"/>
    </dxf>
    <dxf>
      <font>
        <b val="0"/>
        <i val="0"/>
        <u val="none"/>
        <strike val="0"/>
        <sz val="11"/>
        <name val="Calibri"/>
        <color auto="1"/>
        <condense val="0"/>
        <extend val="0"/>
      </font>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font>
        <i val="0"/>
        <u val="none"/>
        <strike val="0"/>
        <sz val="11"/>
        <name val="Calibri"/>
        <color auto="1"/>
      </font>
      <numFmt numFmtId="164" formatCode="#,##0.00\ &quot;Kč&quot;"/>
      <fill>
        <patternFill patternType="solid">
          <bgColor theme="9" tint="0.5999900102615356"/>
        </patternFill>
      </fill>
      <alignment horizontal="center" vertical="center" textRotation="0" wrapText="1" shrinkToFit="1" readingOrder="0"/>
      <border>
        <left style="thin"/>
        <right style="thin"/>
        <top style="thin"/>
        <bottom style="thin"/>
      </border>
      <protection hidden="1" locked="0"/>
    </dxf>
    <dxf>
      <numFmt numFmtId="164" formatCode="#,##0.00\ &quot;Kč&quot;"/>
      <fill>
        <patternFill patternType="solid">
          <bgColor theme="0" tint="-0.1499900072813034"/>
        </patternFill>
      </fill>
      <alignment horizontal="center" vertical="center" textRotation="0" wrapText="1" shrinkToFit="1" readingOrder="0"/>
      <border>
        <left style="thin"/>
        <right style="thin"/>
        <top style="thin"/>
        <bottom/>
      </border>
    </dxf>
    <dxf>
      <numFmt numFmtId="164" formatCode="#,##0.00\ &quot;Kč&quot;"/>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numFmt numFmtId="178" formatCode="#,##0"/>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center" vertical="center" textRotation="0" wrapText="1" shrinkToFit="1" readingOrder="0"/>
      <border>
        <left style="thin"/>
        <right style="thin"/>
        <top style="thin"/>
        <bottom/>
      </border>
    </dxf>
    <dxf>
      <fill>
        <patternFill patternType="solid">
          <bgColor rgb="FFFFFF00"/>
        </patternFill>
      </fill>
      <alignment horizontal="center" vertical="center" textRotation="0" wrapText="1" shrinkToFit="1" readingOrder="0"/>
      <border>
        <left style="thin"/>
        <right style="thin"/>
        <top style="thin"/>
        <bottom style="thin"/>
      </border>
      <protection hidden="1" locked="0"/>
    </dxf>
    <dxf>
      <fill>
        <patternFill patternType="solid">
          <bgColor theme="0" tint="-0.1499900072813034"/>
        </patternFill>
      </fill>
      <alignment horizontal="center" vertical="center" textRotation="0" wrapText="1" shrinkToFit="1" readingOrder="0"/>
      <border>
        <left style="thin"/>
        <right style="thin"/>
        <top style="thin"/>
        <bottom/>
      </border>
    </dxf>
    <dxf>
      <alignment horizontal="center" vertical="center" textRotation="0" wrapText="1" shrinkToFit="1" readingOrder="0"/>
      <border>
        <left style="thin"/>
        <right style="thin"/>
        <top style="thin"/>
        <bottom style="thin"/>
      </border>
    </dxf>
    <dxf>
      <fill>
        <patternFill patternType="solid">
          <bgColor theme="0" tint="-0.1499900072813034"/>
        </patternFill>
      </fill>
      <alignment horizontal="left" vertical="center" textRotation="0" wrapText="1" shrinkToFit="1" readingOrder="0"/>
      <border>
        <left style="thin"/>
        <right style="thin"/>
        <top style="thin"/>
        <bottom/>
      </border>
    </dxf>
    <dxf>
      <alignment horizontal="left" vertical="center" textRotation="0" wrapText="1" shrinkToFit="1" readingOrder="0"/>
      <border>
        <left style="thin"/>
        <right style="thin"/>
        <top style="thin"/>
        <bottom style="thin"/>
      </border>
    </dxf>
    <dxf>
      <fill>
        <patternFill patternType="solid">
          <bgColor theme="0" tint="-0.1499900072813034"/>
        </patternFill>
      </fill>
      <alignment horizontal="general" vertical="center" textRotation="0" wrapText="1" shrinkToFit="1" readingOrder="0"/>
      <border>
        <left/>
        <right style="thin"/>
        <top style="thin"/>
        <bottom/>
      </border>
    </dxf>
    <dxf>
      <alignment horizontal="center" vertical="center" textRotation="0" wrapText="1" shrinkToFit="1" readingOrder="0"/>
      <border>
        <left/>
        <right style="thin"/>
        <top style="thin"/>
        <bottom style="thin"/>
      </border>
    </dxf>
    <dxf>
      <border>
        <top style="thin"/>
      </border>
    </dxf>
    <dxf>
      <fill>
        <patternFill>
          <bgColor theme="0" tint="-0.1499900072813034"/>
        </patternFill>
      </fill>
      <border>
        <left style="thin"/>
        <right style="thin"/>
        <top/>
        <bottom/>
        <vertical style="thin"/>
        <horizontal style="thin"/>
      </border>
    </dxf>
    <dxf>
      <border>
        <left style="thin"/>
        <right style="thin"/>
        <top style="thin"/>
        <bottom style="thin"/>
      </border>
    </dxf>
    <dxf>
      <border>
        <bottom style="thin"/>
      </border>
    </dxf>
    <dxf>
      <font>
        <i val="0"/>
        <u val="none"/>
        <strike val="0"/>
        <sz val="11"/>
        <name val="Calibri"/>
        <color auto="1"/>
      </font>
      <alignment horizontal="center" textRotation="0" wrapText="1" shrinkToFit="1" readingOrder="0"/>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Tereza Mičánková" id="{F037800C-D6B4-4F85-AC73-93D29244C6BB}" userId="S::tereza.micankova@zelenabohdanecsro.onmicrosoft.com::9c3aa7d7-33e4-48f7-936b-4f83925dc89e" providerId="AD"/>
</personList>
</file>

<file path=xl/tables/table1.xml><?xml version="1.0" encoding="utf-8"?>
<table xmlns="http://schemas.openxmlformats.org/spreadsheetml/2006/main" id="1" name="Tabulka1" displayName="Tabulka1" ref="A4:O13" totalsRowCount="1" headerRowDxfId="190" totalsRowDxfId="187" tableBorderDxfId="188" headerRowBorderDxfId="189" totalsRowBorderDxfId="186">
  <autoFilter ref="A4:O12"/>
  <tableColumns count="15">
    <tableColumn id="1" name="PČ" dataDxfId="185" totalsRowLabel="Celkem" totalsRowDxfId="184"/>
    <tableColumn id="2" name="Zboží (specifikace se může lišit v rozsahu 10%)" dataDxfId="183" totalsRowDxfId="182"/>
    <tableColumn id="3" name="Maximální přípustná velikost balení" dataDxfId="181" totalsRowDxfId="180"/>
    <tableColumn id="6" name="Přesný název produktu, naceněný dodavatelem" dataDxfId="179" totalsRowDxfId="178"/>
    <tableColumn id="7" name="MJ" dataDxfId="177" totalsRowDxfId="176"/>
    <tableColumn id="8" name="Předpokládaný počet" dataDxfId="175" totalsRowDxfId="174"/>
    <tableColumn id="9" name="Cena MJ bez DPH" dataDxfId="173" totalsRowDxfId="172"/>
    <tableColumn id="14" name="Celkem" dataDxfId="171" totalsRowFunction="sum" totalsRowDxfId="170">
      <calculatedColumnFormula>+Tabulka1[[#This Row],[Cena MJ bez DPH]]*Tabulka1[[#This Row],[Předpokládaný počet]]</calculatedColumnFormula>
    </tableColumn>
    <tableColumn id="13" name="Certifikace Rainforest Alliance, jestli má výrobek tento certifikát, vpište ANO*" dataDxfId="169" totalsRowFunction="count" totalsRowDxfId="168"/>
    <tableColumn id="15" name="Fairtrade, jestli má výrobek tento certifikát, vpište ANO*" dataDxfId="167" totalsRowFunction="count" totalsRowDxfId="166"/>
    <tableColumn id="12" name="UTZ, jestli má výrobek tento certifikát, vpište ANO*" dataDxfId="165" totalsRowFunction="count" totalsRowDxfId="164"/>
    <tableColumn id="10" name="BIO, nebo ekvivalent jestli má výrobek tento certifikát, vpište ANO*" dataDxfId="163" totalsRowFunction="count" totalsRowDxfId="162"/>
    <tableColumn id="4" name="Poček ks v balení" dataDxfId="161" totalsRowDxfId="160"/>
    <tableColumn id="5" name="DPH" dataDxfId="159" totalsRowDxfId="158"/>
    <tableColumn id="11" name="číslo v katalogu dodavatele, jestli existuje" dataDxfId="157" totalsRowDxfId="156"/>
  </tableColumns>
  <tableStyleInfo name="TableStyleMedium2" showFirstColumn="0" showLastColumn="0" showRowStripes="0" showColumnStripes="0"/>
</table>
</file>

<file path=xl/tables/table2.xml><?xml version="1.0" encoding="utf-8"?>
<table xmlns="http://schemas.openxmlformats.org/spreadsheetml/2006/main" id="2" name="Tabulka13" displayName="Tabulka13" ref="A32:M41" totalsRowCount="1" headerRowDxfId="155" totalsRowDxfId="152" tableBorderDxfId="153" headerRowBorderDxfId="154" totalsRowBorderDxfId="151">
  <autoFilter ref="A32:M40"/>
  <tableColumns count="13">
    <tableColumn id="1" name="PČ" dataDxfId="150" totalsRowLabel="Celkem" totalsRowDxfId="149"/>
    <tableColumn id="2" name="Příslušenství" dataDxfId="148" totalsRowDxfId="147"/>
    <tableColumn id="3" name="Maximální přípustná velikost balení" dataDxfId="146" totalsRowDxfId="145"/>
    <tableColumn id="6" name="Přesný název produktu naceněný dodavatelem" dataDxfId="144" totalsRowDxfId="143"/>
    <tableColumn id="7" name="MJ" dataDxfId="142" totalsRowDxfId="141"/>
    <tableColumn id="8" name="Předpokládaný počet" dataDxfId="140" totalsRowDxfId="139"/>
    <tableColumn id="9" name="Cena MJ bez DPH" dataDxfId="138" totalsRowDxfId="137"/>
    <tableColumn id="10" name="Celkem" totalsRowFunction="sum" totalsRowDxfId="136">
      <calculatedColumnFormula>+Tabulka13[[#This Row],[Předpokládaný počet]]*G33</calculatedColumnFormula>
    </tableColumn>
    <tableColumn id="14" name="Certifikace FSC, vpište jestli má výrobek, nebo obal výrobku tento certifikát, vpište ANO** (jestli má certifikaci FSC, vpište ANO  i do sloupce PEFC)" dataDxfId="135" totalsRowFunction="count" totalsRowDxfId="134"/>
    <tableColumn id="13" name="Certifikace PEFC, vpište jestli má výrobek tento certifikát, vpište ANO***" dataDxfId="133" totalsRowFunction="count" totalsRowDxfId="132"/>
    <tableColumn id="4" name="Poček ks v balení" dataDxfId="131" totalsRowDxfId="130"/>
    <tableColumn id="5" name="DPH" dataDxfId="129" totalsRowDxfId="128"/>
    <tableColumn id="11" name="číslo v katalogu dodavatele, jestli existuje" dataDxfId="127" totalsRowDxfId="126"/>
  </tableColumns>
  <tableStyleInfo name="TableStyleMedium2" showFirstColumn="0" showLastColumn="0" showRowStripes="0" showColumnStripes="0"/>
</table>
</file>

<file path=xl/tables/table3.xml><?xml version="1.0" encoding="utf-8"?>
<table xmlns="http://schemas.openxmlformats.org/spreadsheetml/2006/main" id="3" name="Tabulka134" displayName="Tabulka134" ref="A43:L53" totalsRowCount="1" headerRowDxfId="125" totalsRowDxfId="122" tableBorderDxfId="123" headerRowBorderDxfId="124" totalsRowBorderDxfId="121">
  <autoFilter ref="A43:L52"/>
  <tableColumns count="12">
    <tableColumn id="1" name="PČ" dataDxfId="120" totalsRowLabel="Celkem" totalsRowDxfId="11"/>
    <tableColumn id="2" name="Pronájem na celé období trvání soutěže (24 měsíců)" dataDxfId="119" totalsRowDxfId="10"/>
    <tableColumn id="3" name="Sloupec1" dataDxfId="118" totalsRowDxfId="9"/>
    <tableColumn id="12" name="Specifikace" dataDxfId="117" totalsRowDxfId="8"/>
    <tableColumn id="7" name="Předpokládaný počet ks v pronájmu" dataDxfId="116" totalsRowDxfId="7"/>
    <tableColumn id="8" name="Předpokládaný počet měsíců v pronájmu" dataDxfId="115" totalsRowDxfId="6"/>
    <tableColumn id="9" name="Cena MJ bez DPH" dataDxfId="114" totalsRowDxfId="5"/>
    <tableColumn id="10" name="Celkem" totalsRowFunction="sum" totalsRowDxfId="4">
      <calculatedColumnFormula>+Tabulka134[[#This Row],[Cena MJ bez DPH]]*Tabulka134[[#This Row],[Předpokládaný počet měsíců v pronájmu]]*Tabulka134[[#This Row],[Předpokládaný počet ks v pronájmu]]</calculatedColumnFormula>
    </tableColumn>
    <tableColumn id="5" name="DPH" dataDxfId="113" totalsRowDxfId="3"/>
    <tableColumn id="4" name="Přesný název produktu" dataDxfId="112" totalsRowDxfId="2"/>
    <tableColumn id="6" name="naceněný dodavatelem" dataDxfId="111" totalsRowDxfId="1"/>
    <tableColumn id="11" name="Odpovídá Vámi navržený produkt specifikaci v sploupci D? Vpište ANO, jestli je tomu tak" dataDxfId="110" totalsRowDxfId="0"/>
  </tableColumns>
  <tableStyleInfo name="TableStyleMedium2" showFirstColumn="0" showLastColumn="0" showRowStripes="0" showColumnStripes="0"/>
</table>
</file>

<file path=xl/tables/table4.xml><?xml version="1.0" encoding="utf-8"?>
<table xmlns="http://schemas.openxmlformats.org/spreadsheetml/2006/main" id="4" name="Tabulka15" displayName="Tabulka15" ref="A15:L30" totalsRowCount="1" headerRowDxfId="109" totalsRowDxfId="106" tableBorderDxfId="107" headerRowBorderDxfId="108" totalsRowBorderDxfId="105">
  <autoFilter ref="A15:L29"/>
  <tableColumns count="12">
    <tableColumn id="1" name="PČ" dataDxfId="104" totalsRowLabel="Celkem" totalsRowDxfId="103"/>
    <tableColumn id="2" name="Zboží (vše samostatně balené)" dataDxfId="102" totalsRowDxfId="101"/>
    <tableColumn id="3" name="Maximální přípustná velikost balení" dataDxfId="100" totalsRowDxfId="99"/>
    <tableColumn id="6" name="Přesný název produktu" dataDxfId="98" totalsRowDxfId="97"/>
    <tableColumn id="7" name="MJ" dataDxfId="96" totalsRowDxfId="95"/>
    <tableColumn id="8" name="Předpokládaný počet" dataDxfId="94" totalsRowDxfId="93"/>
    <tableColumn id="9" name="Cena MJ bez DPH" dataDxfId="92" totalsRowDxfId="91"/>
    <tableColumn id="10" name="Celkem" dataDxfId="90" totalsRowFunction="sum" totalsRowDxfId="89">
      <calculatedColumnFormula>+Tabulka15[[#This Row],[Předpokládaný počet]]*G16</calculatedColumnFormula>
    </tableColumn>
    <tableColumn id="14" name="Certifikace BIO, vpište jestli má výrobek tento certifikát, vpište ANO*" dataDxfId="88" totalsRowFunction="count" totalsRowDxfId="87"/>
    <tableColumn id="4" name="Poček ks v balení" dataDxfId="86" totalsRowDxfId="85"/>
    <tableColumn id="5" name="DPH" dataDxfId="84" totalsRowDxfId="83"/>
    <tableColumn id="11" name="číslo v katalogu dodavatele, jestli existuje" dataDxfId="82" totalsRowDxfId="81"/>
  </tableColumns>
  <tableStyleInfo name="TableStyleMedium2" showFirstColumn="0" showLastColumn="0" showRowStripes="0" showColumnStripes="0"/>
</table>
</file>

<file path=xl/tables/table5.xml><?xml version="1.0" encoding="utf-8"?>
<table xmlns="http://schemas.openxmlformats.org/spreadsheetml/2006/main" id="5" name="Tabulka5" displayName="Tabulka5" ref="A55:I57" totalsRowCount="1" headerRowDxfId="80" totalsRowDxfId="77" tableBorderDxfId="78" headerRowBorderDxfId="79" totalsRowBorderDxfId="76">
  <autoFilter ref="A55:I56"/>
  <tableColumns count="9">
    <tableColumn id="1" name="PČ" dataDxfId="75" totalsRowLabel="Celkem" totalsRowDxfId="74"/>
    <tableColumn id="2" name="Certifikace výrobce/dodavatele" dataDxfId="73" totalsRowDxfId="72"/>
    <tableColumn id="3" name="Sloupec1" dataDxfId="71" totalsRowDxfId="70"/>
    <tableColumn id="4" name="Specifikace" dataDxfId="69" totalsRowDxfId="68"/>
    <tableColumn id="5" name="Sloupec2" dataDxfId="67" totalsRowDxfId="66"/>
    <tableColumn id="6" name="Sloupec3" dataDxfId="65" totalsRowDxfId="64"/>
    <tableColumn id="7" name="Sloupec4" dataDxfId="63" totalsRowDxfId="62"/>
    <tableColumn id="8" name="Sloupec5" dataDxfId="61" totalsRowDxfId="60"/>
    <tableColumn id="9" name="Vpište ANO, jestli je výrobce/dodavatel certifikován****" dataDxfId="59" totalsRowFunction="custom" totalsRowDxfId="58">
      <totalsRowFormula>SUBTOTAL(103,Tabulka5[Vpište ANO, jestli je výrobce/dodavatel certifikován****])*20</totalsRowFormula>
    </tableColumn>
  </tableColumns>
  <tableStyleInfo name="TableStyleMedium2" showFirstColumn="0" showLastColumn="0" showRowStripes="1" showColumnStripes="0"/>
</table>
</file>

<file path=xl/tables/table6.xml><?xml version="1.0" encoding="utf-8"?>
<table xmlns="http://schemas.openxmlformats.org/spreadsheetml/2006/main" id="6" name="Tabulka57" displayName="Tabulka57" ref="A58:I60" totalsRowCount="1" headerRowDxfId="57" totalsRowDxfId="54" tableBorderDxfId="55" headerRowBorderDxfId="56" totalsRowBorderDxfId="53">
  <autoFilter ref="A58:I59"/>
  <tableColumns count="9">
    <tableColumn id="1" name="PČ" dataDxfId="52" totalsRowLabel="Celkem" totalsRowDxfId="51"/>
    <tableColumn id="2" name="Certifikace výrobce/dodavatele" dataDxfId="50" totalsRowDxfId="49"/>
    <tableColumn id="3" name="Sloupec1" dataDxfId="48" totalsRowDxfId="47"/>
    <tableColumn id="4" name="Specifikace" dataDxfId="46" totalsRowDxfId="45"/>
    <tableColumn id="5" name="Sloupec2" dataDxfId="44" totalsRowDxfId="43"/>
    <tableColumn id="6" name="Sloupec3" dataDxfId="42" totalsRowDxfId="41"/>
    <tableColumn id="7" name="Sloupec4" dataDxfId="40" totalsRowDxfId="39"/>
    <tableColumn id="8" name="Sloupec5" dataDxfId="38" totalsRowDxfId="37"/>
    <tableColumn id="9" name="Vpište ANO, jestli je výrobce/dodavatel certifikován****" dataDxfId="36" totalsRowFunction="custom" totalsRowDxfId="35">
      <totalsRowFormula>SUBTOTAL(103,Tabulka57[Vpište ANO, jestli je výrobce/dodavatel certifikován****])*10</totalsRowFormula>
    </tableColumn>
  </tableColumns>
  <tableStyleInfo name="TableStyleMedium2" showFirstColumn="0" showLastColumn="0" showRowStripes="1" showColumnStripes="0"/>
</table>
</file>

<file path=xl/tables/table7.xml><?xml version="1.0" encoding="utf-8"?>
<table xmlns="http://schemas.openxmlformats.org/spreadsheetml/2006/main" id="7" name="Tabulka58" displayName="Tabulka58" ref="A61:I63" totalsRowCount="1" headerRowDxfId="34" totalsRowDxfId="31" tableBorderDxfId="32" headerRowBorderDxfId="33" totalsRowBorderDxfId="30">
  <autoFilter ref="A61:I62"/>
  <tableColumns count="9">
    <tableColumn id="1" name="PČ" dataDxfId="29" totalsRowLabel="Celkem" totalsRowDxfId="28"/>
    <tableColumn id="2" name="Certifikace výrobce/dodavatele" dataDxfId="27" totalsRowDxfId="26"/>
    <tableColumn id="3" name="Sloupec1" dataDxfId="25" totalsRowDxfId="24"/>
    <tableColumn id="4" name="Specifikace" dataDxfId="23" totalsRowDxfId="22"/>
    <tableColumn id="5" name="Sloupec2" dataDxfId="21" totalsRowDxfId="20"/>
    <tableColumn id="6" name="Sloupec3" dataDxfId="19" totalsRowDxfId="18"/>
    <tableColumn id="7" name="Sloupec4" dataDxfId="17" totalsRowDxfId="16"/>
    <tableColumn id="8" name="Sloupec5" dataDxfId="15" totalsRowDxfId="14"/>
    <tableColumn id="9" name="Vpište ANO, jestli je výrobce/dodavatel certifikován****" dataDxfId="13" totalsRowFunction="custom" totalsRowDxfId="12">
      <totalsRowFormula>SUBTOTAL(103,Tabulka58[Vpište ANO, jestli je výrobce/dodavatel certifikován****])*5</totalsRowFormula>
    </tableColumn>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 dT="2023-12-01T09:57:15.44" personId="{F037800C-D6B4-4F85-AC73-93D29244C6BB}" id="{6BA2CF6E-AD68-4872-A892-21BFB52D2530}">
    <text>V ZD máte i certifikát BIO, tady jej nevidím. A dle mého názoru zde měla být i možnost uvést jiný podobný certifikát. Problém vidím v tom, že BIO certifikuje něco jiného, než zde uvedené certifikáty. Pro jiné certifikáty bychom také měli v ZD uvést, jaké máme na certifikát požadavky.</text>
  </threadedComment>
</ThreadedComments>
</file>

<file path=xl/worksheets/_rels/sheet1.xml.rels><?xml version="1.0" encoding="utf-8" standalone="yes"?><Relationships xmlns="http://schemas.openxmlformats.org/package/2006/relationships"><Relationship Id="rId9" Type="http://schemas.microsoft.com/office/2017/10/relationships/threadedComment" Target="../threadedComments/threadedComment1.xml" /><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showGridLines="0" tabSelected="1" zoomScale="75" zoomScaleNormal="75" workbookViewId="0" topLeftCell="A1">
      <selection activeCell="D78" sqref="D78"/>
    </sheetView>
  </sheetViews>
  <sheetFormatPr defaultColWidth="9.140625" defaultRowHeight="15"/>
  <cols>
    <col min="1" max="1" width="10.57421875" style="0" customWidth="1"/>
    <col min="2" max="2" width="69.8515625" style="1" customWidth="1"/>
    <col min="3" max="3" width="29.57421875" style="1" customWidth="1"/>
    <col min="4" max="4" width="46.421875" style="1" customWidth="1"/>
    <col min="5" max="5" width="21.00390625" style="29" customWidth="1"/>
    <col min="6" max="6" width="19.7109375" style="1" customWidth="1"/>
    <col min="7" max="7" width="26.8515625" style="1" customWidth="1"/>
    <col min="8" max="8" width="31.140625" style="1" customWidth="1"/>
    <col min="9" max="9" width="27.421875" style="1" customWidth="1"/>
    <col min="10" max="10" width="26.57421875" style="0" customWidth="1"/>
    <col min="11" max="11" width="26.140625" style="0" customWidth="1"/>
    <col min="12" max="12" width="30.140625" style="0" customWidth="1"/>
    <col min="13" max="13" width="36.8515625" style="0" customWidth="1"/>
    <col min="14" max="14" width="38.7109375" style="0" customWidth="1"/>
    <col min="15" max="15" width="34.421875" style="0" customWidth="1"/>
  </cols>
  <sheetData>
    <row r="1" spans="1:4" ht="30" customHeight="1">
      <c r="A1" s="5"/>
      <c r="B1" s="21" t="s">
        <v>5</v>
      </c>
      <c r="C1" s="6" t="s">
        <v>72</v>
      </c>
      <c r="D1" s="73"/>
    </row>
    <row r="2" spans="2:4" ht="30" customHeight="1">
      <c r="B2" s="21" t="s">
        <v>6</v>
      </c>
      <c r="C2" s="6" t="s">
        <v>72</v>
      </c>
      <c r="D2" s="73"/>
    </row>
    <row r="3" spans="2:12" ht="30" customHeight="1">
      <c r="B3" s="22" t="s">
        <v>7</v>
      </c>
      <c r="C3" s="7" t="s">
        <v>8</v>
      </c>
      <c r="D3" s="74"/>
      <c r="I3" s="118" t="s">
        <v>35</v>
      </c>
      <c r="J3" s="118"/>
      <c r="K3" s="118"/>
      <c r="L3" s="118"/>
    </row>
    <row r="4" spans="1:15" s="1" customFormat="1" ht="65.45" customHeight="1">
      <c r="A4" s="8" t="s">
        <v>1</v>
      </c>
      <c r="B4" s="9" t="s">
        <v>37</v>
      </c>
      <c r="C4" s="10" t="s">
        <v>59</v>
      </c>
      <c r="D4" s="10" t="s">
        <v>10</v>
      </c>
      <c r="E4" s="9" t="s">
        <v>0</v>
      </c>
      <c r="F4" s="10" t="s">
        <v>22</v>
      </c>
      <c r="G4" s="10" t="s">
        <v>36</v>
      </c>
      <c r="H4" s="10" t="s">
        <v>2</v>
      </c>
      <c r="I4" s="10" t="s">
        <v>60</v>
      </c>
      <c r="J4" s="10" t="s">
        <v>49</v>
      </c>
      <c r="K4" s="10" t="s">
        <v>50</v>
      </c>
      <c r="L4" s="10" t="s">
        <v>61</v>
      </c>
      <c r="M4" s="30" t="s">
        <v>3</v>
      </c>
      <c r="N4" s="11" t="s">
        <v>4</v>
      </c>
      <c r="O4" s="85" t="s">
        <v>9</v>
      </c>
    </row>
    <row r="5" spans="1:15" s="16" customFormat="1" ht="30" customHeight="1">
      <c r="A5" s="4">
        <v>1</v>
      </c>
      <c r="B5" s="31" t="s">
        <v>47</v>
      </c>
      <c r="C5" s="28" t="s">
        <v>11</v>
      </c>
      <c r="D5" s="75"/>
      <c r="E5" s="13" t="s">
        <v>12</v>
      </c>
      <c r="F5" s="14">
        <v>200</v>
      </c>
      <c r="G5" s="23">
        <v>0</v>
      </c>
      <c r="H5" s="15">
        <f>+Tabulka1[[#This Row],[Cena MJ bez DPH]]*Tabulka1[[#This Row],[Předpokládaný počet]]</f>
        <v>0</v>
      </c>
      <c r="I5" s="45"/>
      <c r="J5" s="45"/>
      <c r="K5" s="45"/>
      <c r="L5" s="89"/>
      <c r="M5" s="24"/>
      <c r="N5" s="25"/>
      <c r="O5" s="26"/>
    </row>
    <row r="6" spans="1:15" s="16" customFormat="1" ht="30" customHeight="1">
      <c r="A6" s="4">
        <v>2</v>
      </c>
      <c r="B6" s="31" t="s">
        <v>48</v>
      </c>
      <c r="C6" s="13" t="s">
        <v>11</v>
      </c>
      <c r="D6" s="75"/>
      <c r="E6" s="13" t="s">
        <v>12</v>
      </c>
      <c r="F6" s="14">
        <v>200</v>
      </c>
      <c r="G6" s="23">
        <v>0</v>
      </c>
      <c r="H6" s="15">
        <f>+Tabulka1[[#This Row],[Cena MJ bez DPH]]*Tabulka1[[#This Row],[Předpokládaný počet]]</f>
        <v>0</v>
      </c>
      <c r="I6" s="45"/>
      <c r="J6" s="45"/>
      <c r="K6" s="45"/>
      <c r="L6" s="89"/>
      <c r="M6" s="24"/>
      <c r="N6" s="25"/>
      <c r="O6" s="26"/>
    </row>
    <row r="7" spans="1:15" s="16" customFormat="1" ht="30" customHeight="1">
      <c r="A7" s="4">
        <v>3</v>
      </c>
      <c r="B7" s="31" t="s">
        <v>70</v>
      </c>
      <c r="C7" s="28" t="s">
        <v>11</v>
      </c>
      <c r="D7" s="75"/>
      <c r="E7" s="13" t="s">
        <v>12</v>
      </c>
      <c r="F7" s="14">
        <v>200</v>
      </c>
      <c r="G7" s="23">
        <v>0</v>
      </c>
      <c r="H7" s="44">
        <f>+Tabulka1[[#This Row],[Cena MJ bez DPH]]*Tabulka1[[#This Row],[Předpokládaný počet]]</f>
        <v>0</v>
      </c>
      <c r="I7" s="45"/>
      <c r="J7" s="45"/>
      <c r="K7" s="45"/>
      <c r="L7" s="89"/>
      <c r="M7" s="24"/>
      <c r="N7" s="25"/>
      <c r="O7" s="26"/>
    </row>
    <row r="8" spans="1:15" s="16" customFormat="1" ht="30" customHeight="1">
      <c r="A8" s="4">
        <v>4</v>
      </c>
      <c r="B8" s="31" t="s">
        <v>71</v>
      </c>
      <c r="C8" s="28" t="s">
        <v>11</v>
      </c>
      <c r="D8" s="75"/>
      <c r="E8" s="13" t="s">
        <v>12</v>
      </c>
      <c r="F8" s="14">
        <v>100</v>
      </c>
      <c r="G8" s="23">
        <v>0</v>
      </c>
      <c r="H8" s="83">
        <f>+Tabulka1[[#This Row],[Cena MJ bez DPH]]*Tabulka1[[#This Row],[Předpokládaný počet]]</f>
        <v>0</v>
      </c>
      <c r="I8" s="45"/>
      <c r="J8" s="45"/>
      <c r="K8" s="45"/>
      <c r="L8" s="89"/>
      <c r="M8" s="24"/>
      <c r="N8" s="25"/>
      <c r="O8" s="26"/>
    </row>
    <row r="9" spans="1:15" s="16" customFormat="1" ht="30" customHeight="1">
      <c r="A9" s="4">
        <v>5</v>
      </c>
      <c r="B9" s="31" t="s">
        <v>76</v>
      </c>
      <c r="C9" s="28" t="s">
        <v>11</v>
      </c>
      <c r="D9" s="75"/>
      <c r="E9" s="13" t="s">
        <v>12</v>
      </c>
      <c r="F9" s="14">
        <v>20</v>
      </c>
      <c r="G9" s="23">
        <v>0</v>
      </c>
      <c r="H9" s="83">
        <f>+Tabulka1[[#This Row],[Cena MJ bez DPH]]*Tabulka1[[#This Row],[Předpokládaný počet]]</f>
        <v>0</v>
      </c>
      <c r="I9" s="45"/>
      <c r="J9" s="45"/>
      <c r="K9" s="45"/>
      <c r="L9" s="89"/>
      <c r="M9" s="24"/>
      <c r="N9" s="25"/>
      <c r="O9" s="26"/>
    </row>
    <row r="10" spans="1:15" s="16" customFormat="1" ht="30" customHeight="1">
      <c r="A10" s="4">
        <v>6</v>
      </c>
      <c r="B10" s="31" t="s">
        <v>78</v>
      </c>
      <c r="C10" s="28" t="s">
        <v>11</v>
      </c>
      <c r="D10" s="75"/>
      <c r="E10" s="13" t="s">
        <v>12</v>
      </c>
      <c r="F10" s="14">
        <v>50</v>
      </c>
      <c r="G10" s="23">
        <v>0</v>
      </c>
      <c r="H10" s="44">
        <f>+Tabulka1[[#This Row],[Cena MJ bez DPH]]*Tabulka1[[#This Row],[Předpokládaný počet]]</f>
        <v>0</v>
      </c>
      <c r="I10" s="45"/>
      <c r="J10" s="45"/>
      <c r="K10" s="45"/>
      <c r="L10" s="89"/>
      <c r="M10" s="24"/>
      <c r="N10" s="25"/>
      <c r="O10" s="26"/>
    </row>
    <row r="11" spans="1:15" s="16" customFormat="1" ht="30" customHeight="1">
      <c r="A11" s="4">
        <v>7</v>
      </c>
      <c r="B11" s="31" t="s">
        <v>64</v>
      </c>
      <c r="C11" s="28" t="s">
        <v>17</v>
      </c>
      <c r="D11" s="75"/>
      <c r="E11" s="13" t="s">
        <v>12</v>
      </c>
      <c r="F11" s="14">
        <v>100</v>
      </c>
      <c r="G11" s="23">
        <v>0</v>
      </c>
      <c r="H11" s="44">
        <f>+Tabulka1[[#This Row],[Cena MJ bez DPH]]*Tabulka1[[#This Row],[Předpokládaný počet]]</f>
        <v>0</v>
      </c>
      <c r="I11" s="45"/>
      <c r="J11" s="45"/>
      <c r="K11" s="45"/>
      <c r="L11" s="89"/>
      <c r="M11" s="24"/>
      <c r="N11" s="25"/>
      <c r="O11" s="26"/>
    </row>
    <row r="12" spans="1:15" s="16" customFormat="1" ht="30" customHeight="1">
      <c r="A12" s="4">
        <v>8</v>
      </c>
      <c r="B12" s="31" t="s">
        <v>65</v>
      </c>
      <c r="C12" s="28" t="s">
        <v>17</v>
      </c>
      <c r="D12" s="75"/>
      <c r="E12" s="13" t="s">
        <v>12</v>
      </c>
      <c r="F12" s="14">
        <v>100</v>
      </c>
      <c r="G12" s="23">
        <v>0</v>
      </c>
      <c r="H12" s="44">
        <f>+Tabulka1[[#This Row],[Cena MJ bez DPH]]*Tabulka1[[#This Row],[Předpokládaný počet]]</f>
        <v>0</v>
      </c>
      <c r="I12" s="82"/>
      <c r="J12" s="45"/>
      <c r="K12" s="45"/>
      <c r="L12" s="84"/>
      <c r="M12" s="24"/>
      <c r="N12" s="25"/>
      <c r="O12" s="26"/>
    </row>
    <row r="13" spans="1:15" s="16" customFormat="1" ht="42" customHeight="1">
      <c r="A13" s="17" t="s">
        <v>2</v>
      </c>
      <c r="B13" s="18"/>
      <c r="C13" s="19"/>
      <c r="D13" s="19"/>
      <c r="E13" s="19"/>
      <c r="F13" s="19"/>
      <c r="G13" s="33"/>
      <c r="H13" s="72">
        <f>SUBTOTAL(109,[Celkem])</f>
        <v>0</v>
      </c>
      <c r="I13" s="71">
        <f>SUBTOTAL(103,[Certifikace Rainforest Alliance, jestli má výrobek tento certifikát, vpište ANO*])</f>
        <v>0</v>
      </c>
      <c r="J13" s="71">
        <f>SUBTOTAL(103,[Fairtrade, jestli má výrobek tento certifikát, vpište ANO*])</f>
        <v>0</v>
      </c>
      <c r="K13" s="71">
        <f>SUBTOTAL(103,[UTZ, jestli má výrobek tento certifikát, vpište ANO*])</f>
        <v>0</v>
      </c>
      <c r="L13" s="71">
        <f>SUBTOTAL(103,[BIO, nebo ekvivalent jestli má výrobek tento certifikát, vpište ANO*])</f>
        <v>0</v>
      </c>
      <c r="M13" s="19"/>
      <c r="N13" s="19"/>
      <c r="O13" s="20"/>
    </row>
    <row r="14" spans="2:12" s="16" customFormat="1" ht="40.5" customHeight="1">
      <c r="B14" s="35"/>
      <c r="C14" s="36"/>
      <c r="D14" s="36"/>
      <c r="E14" s="35"/>
      <c r="F14" s="36"/>
      <c r="G14" s="36"/>
      <c r="H14" s="37"/>
      <c r="I14" s="118" t="s">
        <v>35</v>
      </c>
      <c r="J14" s="118"/>
      <c r="K14" s="36"/>
      <c r="L14" s="36"/>
    </row>
    <row r="15" spans="1:12" s="16" customFormat="1" ht="57.75" customHeight="1">
      <c r="A15" s="8" t="s">
        <v>1</v>
      </c>
      <c r="B15" s="9" t="s">
        <v>21</v>
      </c>
      <c r="C15" s="10" t="s">
        <v>59</v>
      </c>
      <c r="D15" s="10" t="s">
        <v>33</v>
      </c>
      <c r="E15" s="9" t="s">
        <v>0</v>
      </c>
      <c r="F15" s="10" t="s">
        <v>22</v>
      </c>
      <c r="G15" s="10" t="s">
        <v>36</v>
      </c>
      <c r="H15" s="10" t="s">
        <v>2</v>
      </c>
      <c r="I15" s="43" t="s">
        <v>51</v>
      </c>
      <c r="J15" s="10" t="s">
        <v>3</v>
      </c>
      <c r="K15" s="9" t="s">
        <v>4</v>
      </c>
      <c r="L15" s="88" t="s">
        <v>9</v>
      </c>
    </row>
    <row r="16" spans="1:12" s="16" customFormat="1" ht="30" customHeight="1">
      <c r="A16" s="4">
        <v>1</v>
      </c>
      <c r="B16" s="31" t="s">
        <v>23</v>
      </c>
      <c r="C16" s="28" t="s">
        <v>24</v>
      </c>
      <c r="D16" s="75"/>
      <c r="E16" s="13" t="s">
        <v>25</v>
      </c>
      <c r="F16" s="14">
        <v>500</v>
      </c>
      <c r="G16" s="23">
        <v>0</v>
      </c>
      <c r="H16" s="15">
        <f>+Tabulka15[[#This Row],[Předpokládaný počet]]*G16</f>
        <v>0</v>
      </c>
      <c r="I16" s="86"/>
      <c r="J16" s="24"/>
      <c r="K16" s="25"/>
      <c r="L16" s="26"/>
    </row>
    <row r="17" spans="1:12" s="16" customFormat="1" ht="30" customHeight="1">
      <c r="A17" s="4">
        <v>2</v>
      </c>
      <c r="B17" s="31" t="s">
        <v>26</v>
      </c>
      <c r="C17" s="28" t="s">
        <v>24</v>
      </c>
      <c r="D17" s="75"/>
      <c r="E17" s="13" t="s">
        <v>25</v>
      </c>
      <c r="F17" s="14">
        <v>500</v>
      </c>
      <c r="G17" s="23">
        <v>0</v>
      </c>
      <c r="H17" s="15">
        <f>+Tabulka15[[#This Row],[Předpokládaný počet]]*G17</f>
        <v>0</v>
      </c>
      <c r="I17" s="86"/>
      <c r="J17" s="24"/>
      <c r="K17" s="25"/>
      <c r="L17" s="26"/>
    </row>
    <row r="18" spans="1:12" s="16" customFormat="1" ht="30" customHeight="1">
      <c r="A18" s="4">
        <v>3</v>
      </c>
      <c r="B18" s="31" t="s">
        <v>77</v>
      </c>
      <c r="C18" s="28" t="s">
        <v>24</v>
      </c>
      <c r="D18" s="75"/>
      <c r="E18" s="13" t="s">
        <v>25</v>
      </c>
      <c r="F18" s="14">
        <v>500</v>
      </c>
      <c r="G18" s="23">
        <v>0</v>
      </c>
      <c r="H18" s="15">
        <f>+Tabulka15[[#This Row],[Předpokládaný počet]]*G18</f>
        <v>0</v>
      </c>
      <c r="I18" s="86"/>
      <c r="J18" s="24"/>
      <c r="K18" s="25"/>
      <c r="L18" s="26"/>
    </row>
    <row r="19" spans="1:12" s="16" customFormat="1" ht="30" customHeight="1">
      <c r="A19" s="4">
        <v>4</v>
      </c>
      <c r="B19" s="27" t="s">
        <v>27</v>
      </c>
      <c r="C19" s="28" t="s">
        <v>24</v>
      </c>
      <c r="D19" s="75"/>
      <c r="E19" s="13" t="s">
        <v>25</v>
      </c>
      <c r="F19" s="14">
        <v>500</v>
      </c>
      <c r="G19" s="23">
        <v>0</v>
      </c>
      <c r="H19" s="15">
        <f>+Tabulka15[[#This Row],[Předpokládaný počet]]*G19</f>
        <v>0</v>
      </c>
      <c r="I19" s="86"/>
      <c r="J19" s="24"/>
      <c r="K19" s="25"/>
      <c r="L19" s="26"/>
    </row>
    <row r="20" spans="1:12" s="16" customFormat="1" ht="30" customHeight="1">
      <c r="A20" s="4">
        <v>5</v>
      </c>
      <c r="B20" s="27" t="s">
        <v>28</v>
      </c>
      <c r="C20" s="28" t="s">
        <v>24</v>
      </c>
      <c r="D20" s="24"/>
      <c r="E20" s="13" t="s">
        <v>25</v>
      </c>
      <c r="F20" s="14">
        <v>500</v>
      </c>
      <c r="G20" s="23">
        <v>0</v>
      </c>
      <c r="H20" s="15">
        <f>+Tabulka15[[#This Row],[Předpokládaný počet]]*G20</f>
        <v>0</v>
      </c>
      <c r="I20" s="86"/>
      <c r="J20" s="24"/>
      <c r="K20" s="25"/>
      <c r="L20" s="26"/>
    </row>
    <row r="21" spans="1:12" s="16" customFormat="1" ht="30" customHeight="1">
      <c r="A21" s="4">
        <v>6</v>
      </c>
      <c r="B21" s="27" t="s">
        <v>29</v>
      </c>
      <c r="C21" s="28" t="s">
        <v>24</v>
      </c>
      <c r="D21" s="24"/>
      <c r="E21" s="13" t="s">
        <v>25</v>
      </c>
      <c r="F21" s="14">
        <v>500</v>
      </c>
      <c r="G21" s="23">
        <v>0</v>
      </c>
      <c r="H21" s="15">
        <f>+Tabulka15[[#This Row],[Předpokládaný počet]]*G21</f>
        <v>0</v>
      </c>
      <c r="I21" s="86"/>
      <c r="J21" s="24"/>
      <c r="K21" s="25"/>
      <c r="L21" s="26"/>
    </row>
    <row r="22" spans="1:12" s="16" customFormat="1" ht="30" customHeight="1">
      <c r="A22" s="4">
        <v>7</v>
      </c>
      <c r="B22" s="27" t="s">
        <v>30</v>
      </c>
      <c r="C22" s="28" t="s">
        <v>24</v>
      </c>
      <c r="D22" s="24"/>
      <c r="E22" s="13" t="s">
        <v>25</v>
      </c>
      <c r="F22" s="14">
        <v>500</v>
      </c>
      <c r="G22" s="23">
        <v>0</v>
      </c>
      <c r="H22" s="15">
        <f>+Tabulka15[[#This Row],[Předpokládaný počet]]*G22</f>
        <v>0</v>
      </c>
      <c r="I22" s="86"/>
      <c r="J22" s="24"/>
      <c r="K22" s="25"/>
      <c r="L22" s="26"/>
    </row>
    <row r="23" spans="1:12" s="16" customFormat="1" ht="30" customHeight="1">
      <c r="A23" s="4">
        <v>8</v>
      </c>
      <c r="B23" s="27" t="s">
        <v>46</v>
      </c>
      <c r="C23" s="28" t="s">
        <v>24</v>
      </c>
      <c r="D23" s="76"/>
      <c r="E23" s="13" t="s">
        <v>25</v>
      </c>
      <c r="F23" s="14">
        <v>500</v>
      </c>
      <c r="G23" s="23">
        <v>0</v>
      </c>
      <c r="H23" s="15">
        <f>+Tabulka15[[#This Row],[Předpokládaný počet]]*G23</f>
        <v>0</v>
      </c>
      <c r="I23" s="86"/>
      <c r="J23" s="24"/>
      <c r="K23" s="25"/>
      <c r="L23" s="26"/>
    </row>
    <row r="24" spans="1:12" s="16" customFormat="1" ht="30" customHeight="1">
      <c r="A24" s="4">
        <v>9</v>
      </c>
      <c r="B24" s="27" t="s">
        <v>31</v>
      </c>
      <c r="C24" s="28" t="s">
        <v>24</v>
      </c>
      <c r="D24" s="77"/>
      <c r="E24" s="13" t="s">
        <v>25</v>
      </c>
      <c r="F24" s="14">
        <v>500</v>
      </c>
      <c r="G24" s="23">
        <v>0</v>
      </c>
      <c r="H24" s="15">
        <f>+Tabulka15[[#This Row],[Předpokládaný počet]]*G24</f>
        <v>0</v>
      </c>
      <c r="I24" s="86"/>
      <c r="J24" s="24"/>
      <c r="K24" s="25"/>
      <c r="L24" s="26"/>
    </row>
    <row r="25" spans="1:12" s="16" customFormat="1" ht="30" customHeight="1" hidden="1">
      <c r="A25" s="4">
        <v>10</v>
      </c>
      <c r="B25" s="27"/>
      <c r="C25" s="28"/>
      <c r="D25" s="77"/>
      <c r="E25" s="13"/>
      <c r="F25" s="14"/>
      <c r="G25" s="23"/>
      <c r="H25" s="15"/>
      <c r="I25" s="86"/>
      <c r="J25" s="24"/>
      <c r="K25" s="25"/>
      <c r="L25" s="26"/>
    </row>
    <row r="26" spans="1:12" s="16" customFormat="1" ht="30" customHeight="1" hidden="1">
      <c r="A26" s="4">
        <v>11</v>
      </c>
      <c r="B26" s="27"/>
      <c r="C26" s="28"/>
      <c r="D26" s="77"/>
      <c r="E26" s="13"/>
      <c r="F26" s="14"/>
      <c r="G26" s="23"/>
      <c r="H26" s="15"/>
      <c r="I26" s="86"/>
      <c r="J26" s="24"/>
      <c r="K26" s="25"/>
      <c r="L26" s="26"/>
    </row>
    <row r="27" spans="1:12" s="16" customFormat="1" ht="30" customHeight="1" hidden="1">
      <c r="A27" s="4">
        <v>12</v>
      </c>
      <c r="B27" s="27"/>
      <c r="C27" s="28"/>
      <c r="D27" s="77"/>
      <c r="E27" s="13"/>
      <c r="F27" s="14"/>
      <c r="G27" s="23"/>
      <c r="H27" s="15"/>
      <c r="I27" s="86"/>
      <c r="J27" s="24"/>
      <c r="K27" s="25"/>
      <c r="L27" s="26"/>
    </row>
    <row r="28" spans="1:12" s="16" customFormat="1" ht="30" customHeight="1" hidden="1">
      <c r="A28" s="4">
        <v>13</v>
      </c>
      <c r="B28" s="27"/>
      <c r="C28" s="28"/>
      <c r="D28" s="77"/>
      <c r="E28" s="13"/>
      <c r="F28" s="14"/>
      <c r="G28" s="23"/>
      <c r="H28" s="15"/>
      <c r="I28" s="86"/>
      <c r="J28" s="24"/>
      <c r="K28" s="25"/>
      <c r="L28" s="26"/>
    </row>
    <row r="29" spans="1:12" s="16" customFormat="1" ht="30" customHeight="1" hidden="1">
      <c r="A29" s="4">
        <v>14</v>
      </c>
      <c r="B29" s="90"/>
      <c r="C29" s="28"/>
      <c r="D29" s="77"/>
      <c r="E29" s="13"/>
      <c r="F29" s="14"/>
      <c r="G29" s="23"/>
      <c r="H29" s="15"/>
      <c r="I29" s="86"/>
      <c r="J29" s="24"/>
      <c r="K29" s="25"/>
      <c r="L29" s="26"/>
    </row>
    <row r="30" spans="1:12" s="16" customFormat="1" ht="30" customHeight="1">
      <c r="A30" s="17" t="s">
        <v>2</v>
      </c>
      <c r="B30" s="18"/>
      <c r="C30" s="19"/>
      <c r="D30" s="19"/>
      <c r="E30" s="19"/>
      <c r="F30" s="19"/>
      <c r="G30" s="33"/>
      <c r="H30" s="72">
        <f>SUBTOTAL(109,[Celkem])</f>
        <v>0</v>
      </c>
      <c r="I30" s="71">
        <f>SUBTOTAL(103,[Certifikace BIO, vpište jestli má výrobek tento certifikát, vpište ANO*])</f>
        <v>0</v>
      </c>
      <c r="J30" s="19"/>
      <c r="K30" s="19"/>
      <c r="L30" s="20"/>
    </row>
    <row r="31" spans="1:12" s="16" customFormat="1" ht="40.5" customHeight="1">
      <c r="A31"/>
      <c r="B31" s="2"/>
      <c r="C31" s="2"/>
      <c r="D31" s="78"/>
      <c r="E31" s="2"/>
      <c r="F31" s="2"/>
      <c r="G31" s="2"/>
      <c r="H31" s="2"/>
      <c r="I31" s="119" t="s">
        <v>35</v>
      </c>
      <c r="J31" s="119"/>
      <c r="K31" s="3"/>
      <c r="L31" s="3"/>
    </row>
    <row r="32" spans="1:13" s="16" customFormat="1" ht="30" customHeight="1">
      <c r="A32" s="8" t="s">
        <v>1</v>
      </c>
      <c r="B32" s="9" t="s">
        <v>20</v>
      </c>
      <c r="C32" s="10" t="s">
        <v>59</v>
      </c>
      <c r="D32" s="10" t="s">
        <v>38</v>
      </c>
      <c r="E32" s="9" t="s">
        <v>0</v>
      </c>
      <c r="F32" s="10" t="s">
        <v>22</v>
      </c>
      <c r="G32" s="10" t="s">
        <v>36</v>
      </c>
      <c r="H32" s="10" t="s">
        <v>2</v>
      </c>
      <c r="I32" s="43" t="s">
        <v>63</v>
      </c>
      <c r="J32" s="43" t="s">
        <v>66</v>
      </c>
      <c r="K32" s="30" t="s">
        <v>3</v>
      </c>
      <c r="L32" s="11" t="s">
        <v>4</v>
      </c>
      <c r="M32" s="85" t="s">
        <v>9</v>
      </c>
    </row>
    <row r="33" spans="1:13" s="16" customFormat="1" ht="30" customHeight="1">
      <c r="A33" s="4">
        <v>1</v>
      </c>
      <c r="B33" s="27" t="s">
        <v>18</v>
      </c>
      <c r="C33" s="13" t="s">
        <v>13</v>
      </c>
      <c r="D33" s="77"/>
      <c r="E33" s="13" t="s">
        <v>15</v>
      </c>
      <c r="F33" s="14">
        <v>20</v>
      </c>
      <c r="G33" s="23">
        <v>0</v>
      </c>
      <c r="H33" s="32">
        <f>+Tabulka13[[#This Row],[Předpokládaný počet]]*G33</f>
        <v>0</v>
      </c>
      <c r="I33" s="86"/>
      <c r="J33" s="86"/>
      <c r="K33" s="24"/>
      <c r="L33" s="25"/>
      <c r="M33" s="26"/>
    </row>
    <row r="34" spans="1:13" s="16" customFormat="1" ht="30" customHeight="1">
      <c r="A34" s="4">
        <v>2</v>
      </c>
      <c r="B34" s="27" t="s">
        <v>19</v>
      </c>
      <c r="C34" s="13" t="s">
        <v>14</v>
      </c>
      <c r="D34" s="77"/>
      <c r="E34" s="13" t="s">
        <v>25</v>
      </c>
      <c r="F34" s="14">
        <v>1000</v>
      </c>
      <c r="G34" s="23">
        <v>0</v>
      </c>
      <c r="H34" s="32">
        <f>+Tabulka13[[#This Row],[Předpokládaný počet]]*G34</f>
        <v>0</v>
      </c>
      <c r="I34" s="86"/>
      <c r="J34" s="86"/>
      <c r="K34" s="24"/>
      <c r="L34" s="25"/>
      <c r="M34" s="26"/>
    </row>
    <row r="35" spans="1:13" s="16" customFormat="1" ht="30" customHeight="1">
      <c r="A35" s="4">
        <v>3</v>
      </c>
      <c r="B35" s="27" t="s">
        <v>41</v>
      </c>
      <c r="C35" s="13" t="s">
        <v>16</v>
      </c>
      <c r="D35" s="77"/>
      <c r="E35" s="13" t="s">
        <v>25</v>
      </c>
      <c r="F35" s="14">
        <v>1000</v>
      </c>
      <c r="G35" s="23">
        <v>0</v>
      </c>
      <c r="H35" s="32">
        <f>+Tabulka13[[#This Row],[Předpokládaný počet]]*G35</f>
        <v>0</v>
      </c>
      <c r="I35" s="86"/>
      <c r="J35" s="86"/>
      <c r="K35" s="24"/>
      <c r="L35" s="25"/>
      <c r="M35" s="26"/>
    </row>
    <row r="36" spans="1:13" s="16" customFormat="1" ht="30" customHeight="1">
      <c r="A36" s="4">
        <v>4</v>
      </c>
      <c r="B36" s="27" t="s">
        <v>42</v>
      </c>
      <c r="C36" s="13" t="s">
        <v>16</v>
      </c>
      <c r="D36" s="77"/>
      <c r="E36" s="13" t="s">
        <v>25</v>
      </c>
      <c r="F36" s="14">
        <v>1000</v>
      </c>
      <c r="G36" s="23">
        <v>0</v>
      </c>
      <c r="H36" s="32">
        <f>+Tabulka13[[#This Row],[Předpokládaný počet]]*G36</f>
        <v>0</v>
      </c>
      <c r="I36" s="86"/>
      <c r="J36" s="86"/>
      <c r="K36" s="24"/>
      <c r="L36" s="25"/>
      <c r="M36" s="26"/>
    </row>
    <row r="37" spans="1:13" s="16" customFormat="1" ht="30" customHeight="1">
      <c r="A37" s="4">
        <v>5</v>
      </c>
      <c r="B37" s="27" t="s">
        <v>43</v>
      </c>
      <c r="C37" s="13" t="s">
        <v>16</v>
      </c>
      <c r="D37" s="77"/>
      <c r="E37" s="13" t="s">
        <v>25</v>
      </c>
      <c r="F37" s="14">
        <v>1000</v>
      </c>
      <c r="G37" s="23">
        <v>0</v>
      </c>
      <c r="H37" s="32">
        <f>+Tabulka13[[#This Row],[Předpokládaný počet]]*G37</f>
        <v>0</v>
      </c>
      <c r="I37" s="86"/>
      <c r="J37" s="86"/>
      <c r="K37" s="24"/>
      <c r="L37" s="25"/>
      <c r="M37" s="26"/>
    </row>
    <row r="38" spans="1:13" s="16" customFormat="1" ht="30" customHeight="1">
      <c r="A38" s="4">
        <v>6</v>
      </c>
      <c r="B38" s="27" t="s">
        <v>44</v>
      </c>
      <c r="C38" s="13" t="s">
        <v>16</v>
      </c>
      <c r="D38" s="77"/>
      <c r="E38" s="13" t="s">
        <v>25</v>
      </c>
      <c r="F38" s="14">
        <v>1000</v>
      </c>
      <c r="G38" s="23">
        <v>0</v>
      </c>
      <c r="H38" s="32">
        <f>+Tabulka13[[#This Row],[Předpokládaný počet]]*G38</f>
        <v>0</v>
      </c>
      <c r="I38" s="86"/>
      <c r="J38" s="86"/>
      <c r="K38" s="24"/>
      <c r="L38" s="25"/>
      <c r="M38" s="26"/>
    </row>
    <row r="39" spans="1:13" s="16" customFormat="1" ht="30" customHeight="1">
      <c r="A39" s="4">
        <v>7</v>
      </c>
      <c r="B39" s="27" t="s">
        <v>45</v>
      </c>
      <c r="C39" s="13" t="s">
        <v>16</v>
      </c>
      <c r="D39" s="77"/>
      <c r="E39" s="13" t="s">
        <v>25</v>
      </c>
      <c r="F39" s="14">
        <v>1000</v>
      </c>
      <c r="G39" s="23">
        <v>0</v>
      </c>
      <c r="H39" s="32">
        <f>+Tabulka13[[#This Row],[Předpokládaný počet]]*G39</f>
        <v>0</v>
      </c>
      <c r="I39" s="86"/>
      <c r="J39" s="86"/>
      <c r="K39" s="24"/>
      <c r="L39" s="25"/>
      <c r="M39" s="26"/>
    </row>
    <row r="40" spans="1:13" s="16" customFormat="1" ht="30" customHeight="1">
      <c r="A40" s="4">
        <v>8</v>
      </c>
      <c r="B40" s="27" t="s">
        <v>34</v>
      </c>
      <c r="C40" s="13" t="s">
        <v>16</v>
      </c>
      <c r="D40" s="77"/>
      <c r="E40" s="13" t="s">
        <v>25</v>
      </c>
      <c r="F40" s="14">
        <v>1000</v>
      </c>
      <c r="G40" s="23">
        <v>0</v>
      </c>
      <c r="H40" s="32">
        <f>+Tabulka13[[#This Row],[Předpokládaný počet]]*G40</f>
        <v>0</v>
      </c>
      <c r="I40" s="86"/>
      <c r="J40" s="86"/>
      <c r="K40" s="24"/>
      <c r="L40" s="25"/>
      <c r="M40" s="26"/>
    </row>
    <row r="41" spans="1:13" s="16" customFormat="1" ht="24.95" customHeight="1">
      <c r="A41" s="17" t="s">
        <v>2</v>
      </c>
      <c r="B41" s="18"/>
      <c r="C41" s="19"/>
      <c r="D41" s="19"/>
      <c r="E41" s="19"/>
      <c r="F41" s="19"/>
      <c r="G41" s="33"/>
      <c r="H41" s="72">
        <f>SUBTOTAL(109,[Celkem])</f>
        <v>0</v>
      </c>
      <c r="I41" s="71">
        <f>SUBTOTAL(103,[Certifikace FSC, vpište jestli má výrobek, nebo obal výrobku tento certifikát, vpište ANO** (jestli má certifikaci FSC, vpište ANO  i do sloupce PEFC)])</f>
        <v>0</v>
      </c>
      <c r="J41" s="71">
        <f>SUBTOTAL(103,[Certifikace PEFC, vpište jestli má výrobek tento certifikát, vpište ANO***])</f>
        <v>0</v>
      </c>
      <c r="K41" s="19"/>
      <c r="L41" s="19"/>
      <c r="M41" s="20"/>
    </row>
    <row r="42" spans="1:12" s="16" customFormat="1" ht="57" customHeight="1">
      <c r="A42"/>
      <c r="B42" s="1"/>
      <c r="C42" s="1"/>
      <c r="D42" s="1"/>
      <c r="E42" s="123" t="s">
        <v>86</v>
      </c>
      <c r="F42" s="123"/>
      <c r="G42" s="123"/>
      <c r="H42" s="123"/>
      <c r="I42" s="1"/>
      <c r="J42"/>
      <c r="K42"/>
      <c r="L42"/>
    </row>
    <row r="43" spans="1:12" s="16" customFormat="1" ht="57" customHeight="1">
      <c r="A43" s="63" t="s">
        <v>1</v>
      </c>
      <c r="B43" s="48" t="s">
        <v>40</v>
      </c>
      <c r="C43" s="59" t="s">
        <v>54</v>
      </c>
      <c r="D43" s="50" t="s">
        <v>39</v>
      </c>
      <c r="E43" s="10" t="s">
        <v>88</v>
      </c>
      <c r="F43" s="10" t="s">
        <v>87</v>
      </c>
      <c r="G43" s="10" t="s">
        <v>36</v>
      </c>
      <c r="H43" s="10" t="s">
        <v>2</v>
      </c>
      <c r="I43" s="12" t="s">
        <v>4</v>
      </c>
      <c r="J43" s="41" t="s">
        <v>33</v>
      </c>
      <c r="K43" s="42" t="s">
        <v>32</v>
      </c>
      <c r="L43" s="10" t="s">
        <v>103</v>
      </c>
    </row>
    <row r="44" spans="1:12" s="16" customFormat="1" ht="150" customHeight="1">
      <c r="A44" s="57">
        <v>1</v>
      </c>
      <c r="B44" s="64" t="s">
        <v>90</v>
      </c>
      <c r="C44" s="65"/>
      <c r="D44" s="108" t="s">
        <v>95</v>
      </c>
      <c r="E44" s="100">
        <v>3</v>
      </c>
      <c r="F44" s="101">
        <v>24</v>
      </c>
      <c r="G44" s="23">
        <v>0</v>
      </c>
      <c r="H44" s="32">
        <f>+Tabulka134[[#This Row],[Cena MJ bez DPH]]*Tabulka134[[#This Row],[Předpokládaný počet měsíců v pronájmu]]*Tabulka134[[#This Row],[Předpokládaný počet ks v pronájmu]]</f>
        <v>0</v>
      </c>
      <c r="I44" s="38"/>
      <c r="J44" s="39"/>
      <c r="K44" s="40"/>
      <c r="L44" s="38"/>
    </row>
    <row r="45" spans="1:12" s="16" customFormat="1" ht="150" customHeight="1">
      <c r="A45" s="57">
        <v>2</v>
      </c>
      <c r="B45" s="67" t="s">
        <v>91</v>
      </c>
      <c r="C45" s="68"/>
      <c r="D45" s="108" t="s">
        <v>94</v>
      </c>
      <c r="E45" s="100">
        <v>1</v>
      </c>
      <c r="F45" s="101">
        <v>24</v>
      </c>
      <c r="G45" s="23">
        <v>0</v>
      </c>
      <c r="H45" s="32">
        <f>+Tabulka134[[#This Row],[Cena MJ bez DPH]]*Tabulka134[[#This Row],[Předpokládaný počet měsíců v pronájmu]]*Tabulka134[[#This Row],[Předpokládaný počet ks v pronájmu]]</f>
        <v>0</v>
      </c>
      <c r="I45" s="38"/>
      <c r="J45" s="39"/>
      <c r="K45" s="40"/>
      <c r="L45" s="38"/>
    </row>
    <row r="46" spans="1:12" s="16" customFormat="1" ht="150" customHeight="1">
      <c r="A46" s="57">
        <v>3</v>
      </c>
      <c r="B46" s="58" t="s">
        <v>92</v>
      </c>
      <c r="C46" s="4"/>
      <c r="D46" s="108" t="s">
        <v>96</v>
      </c>
      <c r="E46" s="100">
        <v>2</v>
      </c>
      <c r="F46" s="101">
        <v>24</v>
      </c>
      <c r="G46" s="23">
        <v>0</v>
      </c>
      <c r="H46" s="32">
        <f>+Tabulka134[[#This Row],[Cena MJ bez DPH]]*Tabulka134[[#This Row],[Předpokládaný počet měsíců v pronájmu]]*Tabulka134[[#This Row],[Předpokládaný počet ks v pronájmu]]</f>
        <v>0</v>
      </c>
      <c r="I46" s="38"/>
      <c r="J46" s="39"/>
      <c r="K46" s="40"/>
      <c r="L46" s="38"/>
    </row>
    <row r="47" spans="1:12" s="16" customFormat="1" ht="150" customHeight="1">
      <c r="A47" s="57">
        <v>4</v>
      </c>
      <c r="B47" s="58" t="s">
        <v>92</v>
      </c>
      <c r="C47" s="4"/>
      <c r="D47" s="108" t="s">
        <v>97</v>
      </c>
      <c r="E47" s="100">
        <v>2</v>
      </c>
      <c r="F47" s="101">
        <v>24</v>
      </c>
      <c r="G47" s="23">
        <v>0</v>
      </c>
      <c r="H47" s="32">
        <f>+Tabulka134[[#This Row],[Cena MJ bez DPH]]*Tabulka134[[#This Row],[Předpokládaný počet měsíců v pronájmu]]*Tabulka134[[#This Row],[Předpokládaný počet ks v pronájmu]]</f>
        <v>0</v>
      </c>
      <c r="I47" s="38"/>
      <c r="J47" s="39"/>
      <c r="K47" s="40"/>
      <c r="L47" s="38"/>
    </row>
    <row r="48" spans="1:12" s="16" customFormat="1" ht="194.25" customHeight="1">
      <c r="A48" s="57">
        <v>5</v>
      </c>
      <c r="B48" s="64" t="s">
        <v>93</v>
      </c>
      <c r="C48" s="65"/>
      <c r="D48" s="108" t="s">
        <v>101</v>
      </c>
      <c r="E48" s="100">
        <v>3</v>
      </c>
      <c r="F48" s="101">
        <v>24</v>
      </c>
      <c r="G48" s="23">
        <v>0</v>
      </c>
      <c r="H48" s="32">
        <f>+Tabulka134[[#This Row],[Cena MJ bez DPH]]*Tabulka134[[#This Row],[Předpokládaný počet měsíců v pronájmu]]*Tabulka134[[#This Row],[Předpokládaný počet ks v pronájmu]]</f>
        <v>0</v>
      </c>
      <c r="I48" s="38"/>
      <c r="J48" s="106"/>
      <c r="K48" s="107"/>
      <c r="L48" s="38"/>
    </row>
    <row r="49" spans="1:12" s="16" customFormat="1" ht="150" customHeight="1">
      <c r="A49" s="57">
        <v>6</v>
      </c>
      <c r="B49" s="67" t="s">
        <v>83</v>
      </c>
      <c r="C49" s="68"/>
      <c r="D49" s="108" t="s">
        <v>98</v>
      </c>
      <c r="E49" s="100">
        <v>3</v>
      </c>
      <c r="F49" s="101">
        <v>24</v>
      </c>
      <c r="G49" s="23">
        <v>0</v>
      </c>
      <c r="H49" s="32">
        <f>+Tabulka134[[#This Row],[Cena MJ bez DPH]]*Tabulka134[[#This Row],[Předpokládaný počet měsíců v pronájmu]]*Tabulka134[[#This Row],[Předpokládaný počet ks v pronájmu]]</f>
        <v>0</v>
      </c>
      <c r="I49" s="38"/>
      <c r="J49" s="102"/>
      <c r="K49" s="103"/>
      <c r="L49" s="38"/>
    </row>
    <row r="50" spans="1:13" s="16" customFormat="1" ht="150" customHeight="1">
      <c r="A50" s="57">
        <v>7</v>
      </c>
      <c r="B50" s="58" t="s">
        <v>89</v>
      </c>
      <c r="C50" s="4"/>
      <c r="D50" s="108" t="s">
        <v>99</v>
      </c>
      <c r="E50" s="100">
        <v>1</v>
      </c>
      <c r="F50" s="101">
        <v>24</v>
      </c>
      <c r="G50" s="23">
        <v>0</v>
      </c>
      <c r="H50" s="32">
        <f>+Tabulka134[[#This Row],[Cena MJ bez DPH]]*Tabulka134[[#This Row],[Předpokládaný počet měsíců v pronájmu]]*Tabulka134[[#This Row],[Předpokládaný počet ks v pronájmu]]</f>
        <v>0</v>
      </c>
      <c r="I50" s="38"/>
      <c r="J50" s="39"/>
      <c r="K50" s="40"/>
      <c r="L50" s="38"/>
      <c r="M50"/>
    </row>
    <row r="51" spans="1:13" s="16" customFormat="1" ht="214.5" customHeight="1">
      <c r="A51" s="57">
        <v>8</v>
      </c>
      <c r="B51" s="64" t="s">
        <v>84</v>
      </c>
      <c r="C51" s="65"/>
      <c r="D51" s="109" t="s">
        <v>100</v>
      </c>
      <c r="E51" s="100">
        <v>1</v>
      </c>
      <c r="F51" s="101">
        <v>24</v>
      </c>
      <c r="G51" s="23">
        <v>0</v>
      </c>
      <c r="H51" s="32">
        <f>+Tabulka134[[#This Row],[Cena MJ bez DPH]]*Tabulka134[[#This Row],[Předpokládaný počet měsíců v pronájmu]]*Tabulka134[[#This Row],[Předpokládaný počet ks v pronájmu]]</f>
        <v>0</v>
      </c>
      <c r="I51" s="38"/>
      <c r="J51" s="104"/>
      <c r="K51" s="105"/>
      <c r="L51" s="38"/>
      <c r="M51"/>
    </row>
    <row r="52" spans="1:13" s="16" customFormat="1" ht="150" customHeight="1">
      <c r="A52" s="57">
        <v>9</v>
      </c>
      <c r="B52" s="67" t="s">
        <v>85</v>
      </c>
      <c r="C52" s="68"/>
      <c r="D52" s="109" t="s">
        <v>102</v>
      </c>
      <c r="E52" s="100">
        <v>1</v>
      </c>
      <c r="F52" s="101">
        <v>24</v>
      </c>
      <c r="G52" s="23">
        <v>0</v>
      </c>
      <c r="H52" s="32">
        <f>+Tabulka134[[#This Row],[Cena MJ bez DPH]]*Tabulka134[[#This Row],[Předpokládaný počet měsíců v pronájmu]]*Tabulka134[[#This Row],[Předpokládaný počet ks v pronájmu]]</f>
        <v>0</v>
      </c>
      <c r="I52" s="38"/>
      <c r="J52" s="111"/>
      <c r="K52" s="112"/>
      <c r="L52" s="38"/>
      <c r="M52"/>
    </row>
    <row r="53" spans="1:13" s="16" customFormat="1" ht="30" customHeight="1">
      <c r="A53" s="66" t="s">
        <v>2</v>
      </c>
      <c r="B53" s="69"/>
      <c r="C53" s="70"/>
      <c r="D53" s="79"/>
      <c r="E53" s="19"/>
      <c r="F53" s="19"/>
      <c r="G53" s="33"/>
      <c r="H53" s="34">
        <f>SUBTOTAL(109,[Celkem])</f>
        <v>0</v>
      </c>
      <c r="I53" s="20"/>
      <c r="J53" s="113"/>
      <c r="K53" s="114"/>
      <c r="L53" s="110"/>
      <c r="M53"/>
    </row>
    <row r="54" spans="2:13" s="16" customFormat="1" ht="30" customHeight="1">
      <c r="B54" s="35"/>
      <c r="C54" s="36"/>
      <c r="D54" s="36"/>
      <c r="E54" s="36"/>
      <c r="F54" s="36"/>
      <c r="G54" s="37"/>
      <c r="H54" s="118" t="s">
        <v>73</v>
      </c>
      <c r="I54" s="118"/>
      <c r="J54" s="36"/>
      <c r="K54"/>
      <c r="L54"/>
      <c r="M54"/>
    </row>
    <row r="55" spans="1:13" s="16" customFormat="1" ht="45" customHeight="1">
      <c r="A55" s="92" t="s">
        <v>1</v>
      </c>
      <c r="B55" s="93" t="s">
        <v>74</v>
      </c>
      <c r="C55" s="96" t="s">
        <v>54</v>
      </c>
      <c r="D55" s="94" t="s">
        <v>39</v>
      </c>
      <c r="E55" s="97" t="s">
        <v>55</v>
      </c>
      <c r="F55" s="98" t="s">
        <v>56</v>
      </c>
      <c r="G55" s="98" t="s">
        <v>57</v>
      </c>
      <c r="H55" s="99" t="s">
        <v>58</v>
      </c>
      <c r="I55" s="95" t="s">
        <v>75</v>
      </c>
      <c r="J55"/>
      <c r="K55"/>
      <c r="L55"/>
      <c r="M55"/>
    </row>
    <row r="56" spans="1:13" s="16" customFormat="1" ht="30" customHeight="1">
      <c r="A56" s="55">
        <v>1</v>
      </c>
      <c r="B56" s="56" t="s">
        <v>74</v>
      </c>
      <c r="C56" s="91"/>
      <c r="D56" s="60" t="s">
        <v>79</v>
      </c>
      <c r="E56" s="60"/>
      <c r="F56" s="60"/>
      <c r="G56" s="61"/>
      <c r="H56" s="62"/>
      <c r="I56" s="87"/>
      <c r="J56"/>
      <c r="K56"/>
      <c r="L56"/>
      <c r="M56"/>
    </row>
    <row r="57" spans="1:13" s="16" customFormat="1" ht="30" customHeight="1">
      <c r="A57" s="51" t="s">
        <v>2</v>
      </c>
      <c r="B57" s="51"/>
      <c r="C57" s="47"/>
      <c r="D57" s="80"/>
      <c r="E57" s="47"/>
      <c r="F57" s="47"/>
      <c r="G57" s="47"/>
      <c r="H57" s="47"/>
      <c r="I57" s="52">
        <f>SUBTOTAL(103,[Vpište ANO, jestli je výrobce/dodavatel certifikován****])*20</f>
        <v>0</v>
      </c>
      <c r="J57"/>
      <c r="K57"/>
      <c r="L57"/>
      <c r="M57"/>
    </row>
    <row r="58" spans="1:13" s="16" customFormat="1" ht="39" customHeight="1">
      <c r="A58" s="92" t="s">
        <v>1</v>
      </c>
      <c r="B58" s="93" t="s">
        <v>74</v>
      </c>
      <c r="C58" s="96" t="s">
        <v>54</v>
      </c>
      <c r="D58" s="94" t="s">
        <v>39</v>
      </c>
      <c r="E58" s="97" t="s">
        <v>55</v>
      </c>
      <c r="F58" s="98" t="s">
        <v>56</v>
      </c>
      <c r="G58" s="98" t="s">
        <v>57</v>
      </c>
      <c r="H58" s="99" t="s">
        <v>58</v>
      </c>
      <c r="I58" s="95" t="s">
        <v>75</v>
      </c>
      <c r="J58"/>
      <c r="K58"/>
      <c r="L58"/>
      <c r="M58"/>
    </row>
    <row r="59" spans="1:13" s="16" customFormat="1" ht="30" customHeight="1">
      <c r="A59" s="55">
        <v>1</v>
      </c>
      <c r="B59" s="56" t="s">
        <v>74</v>
      </c>
      <c r="C59" s="91"/>
      <c r="D59" s="60" t="s">
        <v>80</v>
      </c>
      <c r="E59" s="60"/>
      <c r="F59" s="60"/>
      <c r="G59" s="61"/>
      <c r="H59" s="62"/>
      <c r="I59" s="87"/>
      <c r="J59"/>
      <c r="K59"/>
      <c r="L59"/>
      <c r="M59"/>
    </row>
    <row r="60" spans="1:13" s="16" customFormat="1" ht="30" customHeight="1">
      <c r="A60" s="51" t="s">
        <v>2</v>
      </c>
      <c r="B60" s="51"/>
      <c r="C60" s="47"/>
      <c r="D60" s="80"/>
      <c r="E60" s="47"/>
      <c r="F60" s="47"/>
      <c r="G60" s="47"/>
      <c r="H60" s="47"/>
      <c r="I60" s="52">
        <f>SUBTOTAL(103,[Vpište ANO, jestli je výrobce/dodavatel certifikován****])*10</f>
        <v>0</v>
      </c>
      <c r="J60"/>
      <c r="K60"/>
      <c r="L60"/>
      <c r="M60"/>
    </row>
    <row r="61" spans="1:13" s="16" customFormat="1" ht="30" customHeight="1">
      <c r="A61" s="92" t="s">
        <v>1</v>
      </c>
      <c r="B61" s="93" t="s">
        <v>74</v>
      </c>
      <c r="C61" s="96" t="s">
        <v>54</v>
      </c>
      <c r="D61" s="94" t="s">
        <v>39</v>
      </c>
      <c r="E61" s="97" t="s">
        <v>55</v>
      </c>
      <c r="F61" s="98" t="s">
        <v>56</v>
      </c>
      <c r="G61" s="98" t="s">
        <v>57</v>
      </c>
      <c r="H61" s="99" t="s">
        <v>58</v>
      </c>
      <c r="I61" s="95" t="s">
        <v>75</v>
      </c>
      <c r="J61"/>
      <c r="K61"/>
      <c r="L61"/>
      <c r="M61"/>
    </row>
    <row r="62" spans="1:13" s="16" customFormat="1" ht="30" customHeight="1">
      <c r="A62" s="55">
        <v>1</v>
      </c>
      <c r="B62" s="56" t="s">
        <v>74</v>
      </c>
      <c r="C62" s="91"/>
      <c r="D62" s="60" t="s">
        <v>81</v>
      </c>
      <c r="E62" s="60"/>
      <c r="F62" s="60"/>
      <c r="G62" s="61"/>
      <c r="H62" s="62"/>
      <c r="I62" s="87"/>
      <c r="J62"/>
      <c r="K62"/>
      <c r="L62"/>
      <c r="M62"/>
    </row>
    <row r="63" spans="1:13" s="16" customFormat="1" ht="24.95" customHeight="1">
      <c r="A63" s="51" t="s">
        <v>2</v>
      </c>
      <c r="B63" s="51"/>
      <c r="C63" s="47"/>
      <c r="D63" s="80"/>
      <c r="E63" s="47"/>
      <c r="F63" s="47"/>
      <c r="G63" s="47"/>
      <c r="H63" s="47"/>
      <c r="I63" s="52">
        <f>SUBTOTAL(103,[Vpište ANO, jestli je výrobce/dodavatel certifikován****])*5</f>
        <v>0</v>
      </c>
      <c r="J63"/>
      <c r="K63"/>
      <c r="L63"/>
      <c r="M63"/>
    </row>
    <row r="64" spans="1:15" ht="24.95" customHeight="1">
      <c r="A64" s="46"/>
      <c r="B64" s="46"/>
      <c r="C64" s="46"/>
      <c r="D64" s="81"/>
      <c r="E64" s="46"/>
      <c r="F64" s="46"/>
      <c r="G64" s="46"/>
      <c r="H64" s="46"/>
      <c r="I64"/>
      <c r="N64" s="16"/>
      <c r="O64" s="16"/>
    </row>
    <row r="65" spans="1:15" ht="24.95" customHeight="1">
      <c r="A65" s="115" t="s">
        <v>52</v>
      </c>
      <c r="B65" s="116"/>
      <c r="C65" s="116"/>
      <c r="D65" s="116"/>
      <c r="E65" s="116"/>
      <c r="F65" s="116"/>
      <c r="G65" s="117"/>
      <c r="H65" s="49">
        <f>+Tabulka134[[#Totals],[Celkem]]+Tabulka13[[#Totals],[Celkem]]+Tabulka15[[#Totals],[Celkem]]+Tabulka1[[#Totals],[Celkem]]</f>
        <v>0</v>
      </c>
      <c r="N65" s="16"/>
      <c r="O65" s="16"/>
    </row>
    <row r="66" spans="1:15" ht="24.95" customHeight="1">
      <c r="A66" s="120" t="s">
        <v>53</v>
      </c>
      <c r="B66" s="121"/>
      <c r="C66" s="121"/>
      <c r="D66" s="121"/>
      <c r="E66" s="121"/>
      <c r="F66" s="121"/>
      <c r="G66" s="122"/>
      <c r="H66" s="53">
        <f>+Tabulka1[[#Totals],[Certifikace Rainforest Alliance, jestli má výrobek tento certifikát, vpište ANO*]]+Tabulka1[[#Totals],[Fairtrade, jestli má výrobek tento certifikát, vpište ANO*]]+Tabulka1[[#Totals],[UTZ, jestli má výrobek tento certifikát, vpište ANO*]]+Tabulka1[[#Totals],[BIO, nebo ekvivalent jestli má výrobek tento certifikát, vpište ANO*]]+Tabulka15[[#Totals],[Certifikace BIO, vpište jestli má výrobek tento certifikát, vpište ANO*]]+Tabulka13[[#Totals],[Certifikace FSC, vpište jestli má výrobek, nebo obal výrobku tento certifikát, vpište ANO** (jestli má certifikaci FSC, vpište ANO  i do sloupce PEFC)]]+Tabulka13[[#Totals],[Certifikace PEFC, vpište jestli má výrobek tento certifikát, vpište ANO***]]+Tabulka5[[#Totals],[Vpište ANO, jestli je výrobce/dodavatel certifikován****]]+Tabulka57[[#Totals],[Vpište ANO, jestli je výrobce/dodavatel certifikován****]]+Tabulka58[[#Totals],[Vpište ANO, jestli je výrobce/dodavatel certifikován****]]</f>
        <v>0</v>
      </c>
      <c r="N66" s="16"/>
      <c r="O66" s="16"/>
    </row>
    <row r="67" spans="1:15" ht="24.95" customHeight="1">
      <c r="A67" t="s">
        <v>62</v>
      </c>
      <c r="O67" s="16"/>
    </row>
    <row r="68" ht="15">
      <c r="A68" t="s">
        <v>67</v>
      </c>
    </row>
    <row r="69" ht="15">
      <c r="A69" t="s">
        <v>68</v>
      </c>
    </row>
    <row r="70" ht="15">
      <c r="A70" t="s">
        <v>82</v>
      </c>
    </row>
    <row r="71" ht="18.75">
      <c r="A71" s="54" t="s">
        <v>69</v>
      </c>
    </row>
  </sheetData>
  <sheetProtection algorithmName="SHA-512" hashValue="QEI1Lg/2JQQVMIBQfylvoztaKEeFKSmr85D3RylzjGAuFaTIwa2KMofcEDVkfIdFmYfm7g4m1jxE71U+cg0ufQ==" saltValue="GdI6uxVpDWugH++AkDXZrw==" spinCount="100000" sheet="1" objects="1" scenarios="1"/>
  <mergeCells count="7">
    <mergeCell ref="A65:G65"/>
    <mergeCell ref="I14:J14"/>
    <mergeCell ref="I31:J31"/>
    <mergeCell ref="A66:G66"/>
    <mergeCell ref="I3:L3"/>
    <mergeCell ref="H54:I54"/>
    <mergeCell ref="E42:H4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19" r:id="rId8"/>
  <tableParts>
    <tablePart r:id="rId3"/>
    <tablePart r:id="rId2"/>
    <tablePart r:id="rId4"/>
    <tablePart r:id="rId1"/>
    <tablePart r:id="rId6"/>
    <tablePart r:id="rId7"/>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dc:creator>
  <cp:keywords/>
  <dc:description/>
  <cp:lastModifiedBy>Slováková Daniela</cp:lastModifiedBy>
  <cp:lastPrinted>2022-01-12T14:26:19Z</cp:lastPrinted>
  <dcterms:created xsi:type="dcterms:W3CDTF">2021-02-01T12:13:58Z</dcterms:created>
  <dcterms:modified xsi:type="dcterms:W3CDTF">2023-12-19T12:09:48Z</dcterms:modified>
  <cp:category/>
  <cp:version/>
  <cp:contentType/>
  <cp:contentStatus/>
</cp:coreProperties>
</file>