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785" yWindow="75" windowWidth="19320" windowHeight="12525" activeTab="0"/>
  </bookViews>
  <sheets>
    <sheet name="List1" sheetId="2" r:id="rId1"/>
  </sheets>
  <definedNames/>
  <calcPr calcId="145621"/>
</workbook>
</file>

<file path=xl/sharedStrings.xml><?xml version="1.0" encoding="utf-8"?>
<sst xmlns="http://schemas.openxmlformats.org/spreadsheetml/2006/main" count="469" uniqueCount="141">
  <si>
    <t>O</t>
  </si>
  <si>
    <t>P</t>
  </si>
  <si>
    <t>Úroveň</t>
  </si>
  <si>
    <t>TC</t>
  </si>
  <si>
    <t>ČP</t>
  </si>
  <si>
    <t>TV</t>
  </si>
  <si>
    <t>Typ položky</t>
  </si>
  <si>
    <t>Kód položky</t>
  </si>
  <si>
    <t>Popis</t>
  </si>
  <si>
    <t>MJ</t>
  </si>
  <si>
    <t>Množství</t>
  </si>
  <si>
    <t>Hmotnost celkem</t>
  </si>
  <si>
    <t>Suť celkem</t>
  </si>
  <si>
    <t>Nh celkem</t>
  </si>
  <si>
    <t>TD</t>
  </si>
  <si>
    <t>Výběrové řízení</t>
  </si>
  <si>
    <t>Dodavatel</t>
  </si>
  <si>
    <t>Prodejce, výrobce</t>
  </si>
  <si>
    <t xml:space="preserve"> </t>
  </si>
  <si>
    <t xml:space="preserve"> 1</t>
  </si>
  <si>
    <t>pc</t>
  </si>
  <si>
    <t>M</t>
  </si>
  <si>
    <t>PSV</t>
  </si>
  <si>
    <t>1187428</t>
  </si>
  <si>
    <t>KRYT ZASUVKY 5014A-A100 B</t>
  </si>
  <si>
    <t>kus</t>
  </si>
  <si>
    <t>vlast.</t>
  </si>
  <si>
    <t>K&amp;V ELEKTRO</t>
  </si>
  <si>
    <t>1215381</t>
  </si>
  <si>
    <t>ZASUVKA DVOJNASOBNA 5513A-C02357 B</t>
  </si>
  <si>
    <t>1257420004</t>
  </si>
  <si>
    <t>KABEL CYKY-J 3x2,5, KRUH 100M</t>
  </si>
  <si>
    <t>1257395004</t>
  </si>
  <si>
    <t>KABEL CYKY-O 3x1,5, KRUH 100M</t>
  </si>
  <si>
    <t>1257383004</t>
  </si>
  <si>
    <t>KABEL CYKY-J 3x1,5, KRUH 100M</t>
  </si>
  <si>
    <t>1186844</t>
  </si>
  <si>
    <t>LISTA LHD 40X40 HD 2M</t>
  </si>
  <si>
    <t>1186848</t>
  </si>
  <si>
    <t>LISTA LHD 40X20 HD 2M</t>
  </si>
  <si>
    <t>1184550</t>
  </si>
  <si>
    <t>SVITIDLO LLX436ALEP</t>
  </si>
  <si>
    <t>1185383</t>
  </si>
  <si>
    <t>TRUB.MASTER TL-D 36W/830</t>
  </si>
  <si>
    <t>1183318</t>
  </si>
  <si>
    <t>SPINAC-PRISTROJ R.1,SO 3559-A01345</t>
  </si>
  <si>
    <t>1183315</t>
  </si>
  <si>
    <t>SPINAC-PRISTROJ R.6,SO 3559-A06345</t>
  </si>
  <si>
    <t>1187249</t>
  </si>
  <si>
    <t>KRABICE LISTOVA LK 80X28 2T</t>
  </si>
  <si>
    <t>1241181</t>
  </si>
  <si>
    <t>KABEL UTP KELINE 4x2xAWG24 CAT.5E U/UTP</t>
  </si>
  <si>
    <t>1177299</t>
  </si>
  <si>
    <t>KONEK. KEYSTONE RJ45 Cat.5e UTP 1208.10</t>
  </si>
  <si>
    <t>1158282</t>
  </si>
  <si>
    <t>KRABICE LISTOVA LK 80X28 T SD</t>
  </si>
  <si>
    <t>1188530</t>
  </si>
  <si>
    <t>RAMECEK 1NAS 3901A-B10 B</t>
  </si>
  <si>
    <t>1219518</t>
  </si>
  <si>
    <t>HMOZDINKA NATLOUKACI HZ 8/60</t>
  </si>
  <si>
    <t>1180884</t>
  </si>
  <si>
    <t>JISTIC PL6-B10/1</t>
  </si>
  <si>
    <t>1195604</t>
  </si>
  <si>
    <t>KRYT SPINACE 3558A-A651 B</t>
  </si>
  <si>
    <t>1186534</t>
  </si>
  <si>
    <t>MASKA NOSNA 5014A-B1018</t>
  </si>
  <si>
    <t>1204318</t>
  </si>
  <si>
    <t>PATCH PANEL KELINE GIGA 24XRJ45 CAT.5E U</t>
  </si>
  <si>
    <t>oc</t>
  </si>
  <si>
    <t>K</t>
  </si>
  <si>
    <t>741112071</t>
  </si>
  <si>
    <t>Montáž krabice přístrojová lištová plast jednoduchá</t>
  </si>
  <si>
    <t>D</t>
  </si>
  <si>
    <t>741</t>
  </si>
  <si>
    <t>Elektroinstalace - silnoproud</t>
  </si>
  <si>
    <t xml:space="preserve">  &gt;2</t>
  </si>
  <si>
    <t>741112072</t>
  </si>
  <si>
    <t>Montáž krabice přístrojová lištová plastová dvojitá</t>
  </si>
  <si>
    <t>741122211</t>
  </si>
  <si>
    <t>Montáž kabel Cu plný kulatý žíla 3x1,5 až 6 mm2 uložený volně (CYKY)</t>
  </si>
  <si>
    <t>m</t>
  </si>
  <si>
    <t>741130001</t>
  </si>
  <si>
    <t>Ukončení vodič izolovaný do 2,5mm2 v rozváděči nebo na přístroji</t>
  </si>
  <si>
    <t>741310001</t>
  </si>
  <si>
    <t>Montáž vypínač nástěnný 1-jednopólový prostředí normální</t>
  </si>
  <si>
    <t>741310022</t>
  </si>
  <si>
    <t>Montáž přepínač nástěnný 6-střídavý prostředí normální</t>
  </si>
  <si>
    <t>741313002</t>
  </si>
  <si>
    <t>Montáž zásuvka (polo)zapuštěná bezšroubové připojení 2P+PE dvojí zapojení - průběžná</t>
  </si>
  <si>
    <t>741320101</t>
  </si>
  <si>
    <t>Montáž jistič jednopólový nn do 25 A bez krytu</t>
  </si>
  <si>
    <t>741371006</t>
  </si>
  <si>
    <t>Montáž svítidlo zářivkové bytové stropní přisazené 4 zdroje s krytem</t>
  </si>
  <si>
    <t>741810001</t>
  </si>
  <si>
    <t>Celková prohlídka elektrického rozvodu a zařízení do 100 000,- Kč</t>
  </si>
  <si>
    <t>Práce a dodávky PSV</t>
  </si>
  <si>
    <t>742</t>
  </si>
  <si>
    <t>Elektroinstalace - slaboproud</t>
  </si>
  <si>
    <t xml:space="preserve">   &gt;3</t>
  </si>
  <si>
    <t>742110041</t>
  </si>
  <si>
    <t>Montáž lišt vkládacích pro slaboproud</t>
  </si>
  <si>
    <t>742121001</t>
  </si>
  <si>
    <t>Montáž kabelů sdělovacích pro vnitřní rozvody do 15 žil</t>
  </si>
  <si>
    <t>742330024</t>
  </si>
  <si>
    <t>Montáž patch panelu 24 portů UTP/FTP</t>
  </si>
  <si>
    <t>742330042</t>
  </si>
  <si>
    <t>Montáž datové dvouzásuvky</t>
  </si>
  <si>
    <t>742330051</t>
  </si>
  <si>
    <t>Popis portu datové zásuvky</t>
  </si>
  <si>
    <t>742330052</t>
  </si>
  <si>
    <t>Popis portů patchpanelu</t>
  </si>
  <si>
    <t>742330101</t>
  </si>
  <si>
    <t>Měření metalického segmentu s vyhotovením protokolu</t>
  </si>
  <si>
    <t>Práce a dodávky M</t>
  </si>
  <si>
    <t>46-M</t>
  </si>
  <si>
    <t>Zemní práce při extr.mont.pracích</t>
  </si>
  <si>
    <t>460680164</t>
  </si>
  <si>
    <t>Vybourání otvorů ve zdivu cihelném plochy do 0,0225 m2, tloušťky do 60 cm</t>
  </si>
  <si>
    <t>460690031</t>
  </si>
  <si>
    <t>Osazení hmoždinek včetně vyvrtání otvoru ve stěnách cihelných průměru do 8 mm</t>
  </si>
  <si>
    <t>460710053</t>
  </si>
  <si>
    <t>Vyplnění a omítnutí rýh ve stěnách hloubky do 7 cm a šířky do 7 cm</t>
  </si>
  <si>
    <t>HZS</t>
  </si>
  <si>
    <t>Hodinové zúčtovací sazby</t>
  </si>
  <si>
    <t>HZS2221</t>
  </si>
  <si>
    <t>Hodinová zúčtovací sazba elektrikář</t>
  </si>
  <si>
    <t>hod</t>
  </si>
  <si>
    <t>HZS2222</t>
  </si>
  <si>
    <t>Hodinová zúčtovací sazba elektrikář odborný</t>
  </si>
  <si>
    <t>DPH 21%</t>
  </si>
  <si>
    <t>Celkem vč.DPH</t>
  </si>
  <si>
    <t>Sleva v %</t>
  </si>
  <si>
    <t>Celková cena v Kč     bez DPH</t>
  </si>
  <si>
    <t>Konečná cena v Kč bez DPH</t>
  </si>
  <si>
    <t>K vyplnění</t>
  </si>
  <si>
    <t xml:space="preserve">Jednotková cena </t>
  </si>
  <si>
    <t>jednotková cena v Kč bez DPH</t>
  </si>
  <si>
    <t>Cena celkem bez DPH</t>
  </si>
  <si>
    <t>Rozdíl bez DPH</t>
  </si>
  <si>
    <t>Výkaz výměr objednatele a zhotovitele (výpočet procentní slevy na ceny ÚRS)                                                                                                                  Příloha č. 3.</t>
  </si>
  <si>
    <t>Dle ceníku URS + on-line materiály dle KROS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</si>
</sst>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;#,##0;"/>
    <numFmt numFmtId="166" formatCode="#,##0.00\ &quot;Kč&quot;"/>
    <numFmt numFmtId="167" formatCode="#,##0.00\ _K_č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8.25"/>
      <color rgb="FF000000"/>
      <name val="Tahoma"/>
      <family val="2"/>
    </font>
    <font>
      <b/>
      <sz val="8.25"/>
      <color rgb="FFFF8000"/>
      <name val="Tahoma"/>
      <family val="2"/>
    </font>
    <font>
      <sz val="8.25"/>
      <color rgb="FF0065CE"/>
      <name val="Tahoma"/>
      <family val="2"/>
    </font>
    <font>
      <b/>
      <sz val="8.25"/>
      <color rgb="FF000080"/>
      <name val="Tahoma"/>
      <family val="2"/>
    </font>
    <font>
      <sz val="8.25"/>
      <color rgb="FF008080"/>
      <name val="Tahoma"/>
      <family val="2"/>
    </font>
    <font>
      <b/>
      <sz val="8.25"/>
      <color rgb="FF000000"/>
      <name val="Tahoma"/>
      <family val="2"/>
    </font>
    <font>
      <b/>
      <sz val="10.25"/>
      <color rgb="FF000000"/>
      <name val="Tahoma"/>
      <family val="2"/>
    </font>
    <font>
      <b/>
      <sz val="8.25"/>
      <color rgb="FFFF0000"/>
      <name val="Tahoma"/>
      <family val="2"/>
    </font>
    <font>
      <b/>
      <sz val="12"/>
      <color theme="1"/>
      <name val="Calibri"/>
      <family val="2"/>
      <scheme val="minor"/>
    </font>
    <font>
      <b/>
      <sz val="10"/>
      <color rgb="FF000000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8"/>
      <color rgb="FF000000"/>
      <name val="Tahoma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 style="thin">
        <color rgb="FFA9A9A9"/>
      </left>
      <right/>
      <top style="thin">
        <color rgb="FFA9A9A9"/>
      </top>
      <bottom/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 style="thin">
        <color rgb="FFA9A9A9"/>
      </left>
      <right/>
      <top/>
      <bottom style="thin">
        <color rgb="FFA9A9A9"/>
      </bottom>
    </border>
    <border>
      <left style="thin">
        <color theme="0" tint="-0.24997000396251678"/>
      </left>
      <right style="thin">
        <color rgb="FFA9A9A9"/>
      </right>
      <top style="thin">
        <color theme="0" tint="-0.24997000396251678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theme="0" tint="-0.24997000396251678"/>
      </top>
      <bottom style="thin">
        <color rgb="FFA9A9A9"/>
      </bottom>
    </border>
    <border>
      <left style="thin">
        <color rgb="FFA9A9A9"/>
      </left>
      <right/>
      <top style="thin">
        <color theme="0" tint="-0.24997000396251678"/>
      </top>
      <bottom style="thin">
        <color rgb="FFA9A9A9"/>
      </bottom>
    </border>
    <border>
      <left style="thin">
        <color theme="0" tint="-0.24997000396251678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theme="0" tint="-0.24997000396251678"/>
      </left>
      <right style="thin">
        <color rgb="FFA9A9A9"/>
      </right>
      <top style="thin">
        <color rgb="FFA9A9A9"/>
      </top>
      <bottom style="thin">
        <color theme="0" tint="-0.24997000396251678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theme="0" tint="-0.24997000396251678"/>
      </bottom>
    </border>
    <border>
      <left style="thin">
        <color rgb="FFA9A9A9"/>
      </left>
      <right/>
      <top style="thin">
        <color rgb="FFA9A9A9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theme="0" tint="-0.24997000396251678"/>
      </left>
      <right style="thin">
        <color rgb="FFA9A9A9"/>
      </right>
      <top style="thin">
        <color theme="0" tint="-0.24997000396251678"/>
      </top>
      <bottom style="thin">
        <color theme="0" tint="-0.24997000396251678"/>
      </bottom>
    </border>
    <border>
      <left style="thin">
        <color rgb="FFA9A9A9"/>
      </left>
      <right style="thin">
        <color rgb="FFA9A9A9"/>
      </right>
      <top style="thin">
        <color theme="0" tint="-0.24997000396251678"/>
      </top>
      <bottom style="thin">
        <color theme="0" tint="-0.24997000396251678"/>
      </bottom>
    </border>
    <border>
      <left style="thin">
        <color rgb="FFA9A9A9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rgb="FFA9A9A9"/>
      </left>
      <right style="medium"/>
      <top/>
      <bottom/>
    </border>
    <border>
      <left style="thin">
        <color theme="0" tint="-0.24997000396251678"/>
      </left>
      <right style="medium"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/>
    </border>
    <border>
      <left style="thin">
        <color theme="0" tint="-0.24997000396251678"/>
      </left>
      <right style="medium"/>
      <top style="thin">
        <color theme="0" tint="-0.24997000396251678"/>
      </top>
      <bottom style="medium"/>
    </border>
    <border>
      <left style="medium"/>
      <right style="thin">
        <color rgb="FFA9A9A9"/>
      </right>
      <top/>
      <bottom/>
    </border>
    <border>
      <left style="medium"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/>
      <right style="thin">
        <color rgb="FFA9A9A9"/>
      </right>
      <top style="thin">
        <color rgb="FFA9A9A9"/>
      </top>
      <bottom style="thin">
        <color rgb="FFA9A9A9"/>
      </bottom>
    </border>
    <border>
      <left style="medium"/>
      <right style="thin">
        <color rgb="FFA9A9A9"/>
      </right>
      <top style="thin">
        <color rgb="FFA9A9A9"/>
      </top>
      <bottom style="medium"/>
    </border>
    <border>
      <left style="medium"/>
      <right style="thin">
        <color theme="0" tint="-0.24997000396251678"/>
      </right>
      <top style="medium"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medium"/>
      <bottom style="thin">
        <color theme="0" tint="-0.24997000396251678"/>
      </bottom>
    </border>
    <border>
      <left style="thin">
        <color theme="0" tint="-0.24997000396251678"/>
      </left>
      <right style="medium"/>
      <top style="medium"/>
      <bottom style="thin">
        <color theme="0" tint="-0.2499700039625167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 readingOrder="1"/>
    </xf>
    <xf numFmtId="0" fontId="2" fillId="3" borderId="1" xfId="0" applyNumberFormat="1" applyFont="1" applyFill="1" applyBorder="1" applyAlignment="1">
      <alignment horizontal="right" vertical="center" readingOrder="1"/>
    </xf>
    <xf numFmtId="49" fontId="2" fillId="4" borderId="1" xfId="0" applyNumberFormat="1" applyFont="1" applyFill="1" applyBorder="1" applyAlignment="1">
      <alignment horizontal="left" vertical="center" readingOrder="1"/>
    </xf>
    <xf numFmtId="0" fontId="2" fillId="4" borderId="1" xfId="0" applyNumberFormat="1" applyFont="1" applyFill="1" applyBorder="1" applyAlignment="1">
      <alignment horizontal="left" vertical="center" readingOrder="1"/>
    </xf>
    <xf numFmtId="49" fontId="3" fillId="4" borderId="1" xfId="0" applyNumberFormat="1" applyFont="1" applyFill="1" applyBorder="1" applyAlignment="1">
      <alignment horizontal="center" vertical="center" readingOrder="1"/>
    </xf>
    <xf numFmtId="3" fontId="2" fillId="3" borderId="1" xfId="0" applyNumberFormat="1" applyFont="1" applyFill="1" applyBorder="1" applyAlignment="1">
      <alignment horizontal="right" vertical="center" readingOrder="1"/>
    </xf>
    <xf numFmtId="49" fontId="2" fillId="4" borderId="1" xfId="0" applyNumberFormat="1" applyFont="1" applyFill="1" applyBorder="1" applyAlignment="1">
      <alignment horizontal="center" vertical="center" readingOrder="1"/>
    </xf>
    <xf numFmtId="49" fontId="4" fillId="3" borderId="1" xfId="0" applyNumberFormat="1" applyFont="1" applyFill="1" applyBorder="1" applyAlignment="1">
      <alignment horizontal="left" vertical="center" wrapText="1" readingOrder="1"/>
    </xf>
    <xf numFmtId="49" fontId="2" fillId="3" borderId="1" xfId="0" applyNumberFormat="1" applyFont="1" applyFill="1" applyBorder="1" applyAlignment="1">
      <alignment horizontal="left" vertical="center" readingOrder="1"/>
    </xf>
    <xf numFmtId="164" fontId="2" fillId="3" borderId="1" xfId="0" applyNumberFormat="1" applyFont="1" applyFill="1" applyBorder="1" applyAlignment="1">
      <alignment horizontal="right" vertical="center" readingOrder="1"/>
    </xf>
    <xf numFmtId="4" fontId="2" fillId="3" borderId="1" xfId="0" applyNumberFormat="1" applyFont="1" applyFill="1" applyBorder="1" applyAlignment="1">
      <alignment horizontal="right" vertical="center" readingOrder="1"/>
    </xf>
    <xf numFmtId="164" fontId="2" fillId="4" borderId="1" xfId="0" applyNumberFormat="1" applyFont="1" applyFill="1" applyBorder="1" applyAlignment="1">
      <alignment horizontal="right" vertical="center" readingOrder="1"/>
    </xf>
    <xf numFmtId="49" fontId="5" fillId="4" borderId="1" xfId="0" applyNumberFormat="1" applyFont="1" applyFill="1" applyBorder="1" applyAlignment="1">
      <alignment horizontal="center" vertical="center" readingOrder="1"/>
    </xf>
    <xf numFmtId="49" fontId="2" fillId="3" borderId="1" xfId="0" applyNumberFormat="1" applyFont="1" applyFill="1" applyBorder="1" applyAlignment="1">
      <alignment horizontal="left" vertical="center" wrapText="1" readingOrder="1"/>
    </xf>
    <xf numFmtId="4" fontId="6" fillId="3" borderId="1" xfId="0" applyNumberFormat="1" applyFont="1" applyFill="1" applyBorder="1" applyAlignment="1">
      <alignment horizontal="right" vertical="center" readingOrder="1"/>
    </xf>
    <xf numFmtId="0" fontId="7" fillId="3" borderId="1" xfId="0" applyNumberFormat="1" applyFont="1" applyFill="1" applyBorder="1" applyAlignment="1">
      <alignment horizontal="right" vertical="center" readingOrder="1"/>
    </xf>
    <xf numFmtId="49" fontId="8" fillId="4" borderId="1" xfId="0" applyNumberFormat="1" applyFont="1" applyFill="1" applyBorder="1" applyAlignment="1">
      <alignment horizontal="left" vertical="center" readingOrder="1"/>
    </xf>
    <xf numFmtId="0" fontId="7" fillId="4" borderId="1" xfId="0" applyNumberFormat="1" applyFont="1" applyFill="1" applyBorder="1" applyAlignment="1">
      <alignment horizontal="left" vertical="center" readingOrder="1"/>
    </xf>
    <xf numFmtId="49" fontId="7" fillId="4" borderId="1" xfId="0" applyNumberFormat="1" applyFont="1" applyFill="1" applyBorder="1" applyAlignment="1">
      <alignment horizontal="center" vertical="center" readingOrder="1"/>
    </xf>
    <xf numFmtId="165" fontId="7" fillId="4" borderId="1" xfId="0" applyNumberFormat="1" applyFont="1" applyFill="1" applyBorder="1" applyAlignment="1">
      <alignment horizontal="right" vertical="center" readingOrder="1"/>
    </xf>
    <xf numFmtId="49" fontId="7" fillId="4" borderId="1" xfId="0" applyNumberFormat="1" applyFont="1" applyFill="1" applyBorder="1" applyAlignment="1">
      <alignment horizontal="left" vertical="center" readingOrder="1"/>
    </xf>
    <xf numFmtId="49" fontId="7" fillId="4" borderId="1" xfId="0" applyNumberFormat="1" applyFont="1" applyFill="1" applyBorder="1" applyAlignment="1">
      <alignment horizontal="left" vertical="center" wrapText="1" readingOrder="1"/>
    </xf>
    <xf numFmtId="49" fontId="7" fillId="3" borderId="1" xfId="0" applyNumberFormat="1" applyFont="1" applyFill="1" applyBorder="1" applyAlignment="1">
      <alignment horizontal="left" vertical="center" readingOrder="1"/>
    </xf>
    <xf numFmtId="164" fontId="9" fillId="3" borderId="1" xfId="0" applyNumberFormat="1" applyFont="1" applyFill="1" applyBorder="1" applyAlignment="1">
      <alignment horizontal="right" vertical="center" readingOrder="1"/>
    </xf>
    <xf numFmtId="4" fontId="7" fillId="4" borderId="1" xfId="0" applyNumberFormat="1" applyFont="1" applyFill="1" applyBorder="1" applyAlignment="1">
      <alignment horizontal="right" vertical="center" readingOrder="1"/>
    </xf>
    <xf numFmtId="164" fontId="7" fillId="4" borderId="1" xfId="0" applyNumberFormat="1" applyFont="1" applyFill="1" applyBorder="1" applyAlignment="1">
      <alignment horizontal="right" vertical="center" readingOrder="1"/>
    </xf>
    <xf numFmtId="0" fontId="2" fillId="3" borderId="0" xfId="0" applyNumberFormat="1" applyFont="1" applyFill="1" applyBorder="1" applyAlignment="1">
      <alignment horizontal="right" vertical="center" readingOrder="1"/>
    </xf>
    <xf numFmtId="49" fontId="2" fillId="4" borderId="0" xfId="0" applyNumberFormat="1" applyFont="1" applyFill="1" applyBorder="1" applyAlignment="1">
      <alignment horizontal="left" vertical="center" readingOrder="1"/>
    </xf>
    <xf numFmtId="0" fontId="2" fillId="4" borderId="0" xfId="0" applyNumberFormat="1" applyFont="1" applyFill="1" applyBorder="1" applyAlignment="1">
      <alignment horizontal="left" vertical="center" readingOrder="1"/>
    </xf>
    <xf numFmtId="49" fontId="5" fillId="4" borderId="0" xfId="0" applyNumberFormat="1" applyFont="1" applyFill="1" applyBorder="1" applyAlignment="1">
      <alignment horizontal="center" vertical="center" readingOrder="1"/>
    </xf>
    <xf numFmtId="49" fontId="2" fillId="4" borderId="0" xfId="0" applyNumberFormat="1" applyFont="1" applyFill="1" applyBorder="1" applyAlignment="1">
      <alignment horizontal="center" vertical="center" readingOrder="1"/>
    </xf>
    <xf numFmtId="164" fontId="2" fillId="4" borderId="0" xfId="0" applyNumberFormat="1" applyFont="1" applyFill="1" applyBorder="1" applyAlignment="1">
      <alignment horizontal="right" vertical="center" readingOrder="1"/>
    </xf>
    <xf numFmtId="0" fontId="10" fillId="0" borderId="0" xfId="0" applyFont="1"/>
    <xf numFmtId="49" fontId="2" fillId="3" borderId="2" xfId="0" applyNumberFormat="1" applyFont="1" applyFill="1" applyBorder="1" applyAlignment="1">
      <alignment horizontal="left" vertical="center" wrapText="1" readingOrder="1"/>
    </xf>
    <xf numFmtId="49" fontId="2" fillId="0" borderId="0" xfId="0" applyNumberFormat="1" applyFont="1" applyFill="1" applyBorder="1" applyAlignment="1">
      <alignment horizontal="left" vertical="center" readingOrder="1"/>
    </xf>
    <xf numFmtId="164" fontId="2" fillId="0" borderId="0" xfId="0" applyNumberFormat="1" applyFont="1" applyFill="1" applyBorder="1" applyAlignment="1">
      <alignment horizontal="right" vertical="center" readingOrder="1"/>
    </xf>
    <xf numFmtId="4" fontId="2" fillId="0" borderId="0" xfId="0" applyNumberFormat="1" applyFont="1" applyFill="1" applyBorder="1" applyAlignment="1">
      <alignment horizontal="right" vertical="center" readingOrder="1"/>
    </xf>
    <xf numFmtId="49" fontId="2" fillId="0" borderId="0" xfId="0" applyNumberFormat="1" applyFont="1" applyFill="1" applyBorder="1" applyAlignment="1">
      <alignment horizontal="left" vertical="center" wrapText="1" readingOrder="1"/>
    </xf>
    <xf numFmtId="3" fontId="2" fillId="0" borderId="0" xfId="0" applyNumberFormat="1" applyFont="1" applyFill="1" applyBorder="1" applyAlignment="1">
      <alignment horizontal="right" vertical="center" readingOrder="1"/>
    </xf>
    <xf numFmtId="49" fontId="7" fillId="4" borderId="3" xfId="0" applyNumberFormat="1" applyFont="1" applyFill="1" applyBorder="1" applyAlignment="1">
      <alignment horizontal="left" vertical="center" readingOrder="1"/>
    </xf>
    <xf numFmtId="49" fontId="2" fillId="4" borderId="3" xfId="0" applyNumberFormat="1" applyFont="1" applyFill="1" applyBorder="1" applyAlignment="1">
      <alignment horizontal="left" vertical="center" readingOrder="1"/>
    </xf>
    <xf numFmtId="4" fontId="2" fillId="3" borderId="3" xfId="0" applyNumberFormat="1" applyFont="1" applyFill="1" applyBorder="1" applyAlignment="1">
      <alignment horizontal="right" vertical="center" readingOrder="1"/>
    </xf>
    <xf numFmtId="164" fontId="2" fillId="4" borderId="2" xfId="0" applyNumberFormat="1" applyFont="1" applyFill="1" applyBorder="1" applyAlignment="1">
      <alignment horizontal="right" vertical="center" readingOrder="1"/>
    </xf>
    <xf numFmtId="49" fontId="2" fillId="4" borderId="2" xfId="0" applyNumberFormat="1" applyFont="1" applyFill="1" applyBorder="1" applyAlignment="1">
      <alignment horizontal="left" vertical="center" readingOrder="1"/>
    </xf>
    <xf numFmtId="49" fontId="2" fillId="4" borderId="4" xfId="0" applyNumberFormat="1" applyFont="1" applyFill="1" applyBorder="1" applyAlignment="1">
      <alignment horizontal="left" vertical="center" readingOrder="1"/>
    </xf>
    <xf numFmtId="164" fontId="2" fillId="4" borderId="5" xfId="0" applyNumberFormat="1" applyFont="1" applyFill="1" applyBorder="1" applyAlignment="1">
      <alignment horizontal="right" vertical="center" readingOrder="1"/>
    </xf>
    <xf numFmtId="49" fontId="2" fillId="4" borderId="5" xfId="0" applyNumberFormat="1" applyFont="1" applyFill="1" applyBorder="1" applyAlignment="1">
      <alignment horizontal="left" vertical="center" readingOrder="1"/>
    </xf>
    <xf numFmtId="49" fontId="2" fillId="4" borderId="6" xfId="0" applyNumberFormat="1" applyFont="1" applyFill="1" applyBorder="1" applyAlignment="1">
      <alignment horizontal="left" vertical="center" readingOrder="1"/>
    </xf>
    <xf numFmtId="164" fontId="2" fillId="4" borderId="7" xfId="0" applyNumberFormat="1" applyFont="1" applyFill="1" applyBorder="1" applyAlignment="1">
      <alignment horizontal="right" vertical="center" readingOrder="1"/>
    </xf>
    <xf numFmtId="164" fontId="2" fillId="4" borderId="8" xfId="0" applyNumberFormat="1" applyFont="1" applyFill="1" applyBorder="1" applyAlignment="1">
      <alignment horizontal="right" vertical="center" readingOrder="1"/>
    </xf>
    <xf numFmtId="49" fontId="2" fillId="4" borderId="8" xfId="0" applyNumberFormat="1" applyFont="1" applyFill="1" applyBorder="1" applyAlignment="1">
      <alignment horizontal="left" vertical="center" readingOrder="1"/>
    </xf>
    <xf numFmtId="49" fontId="2" fillId="4" borderId="9" xfId="0" applyNumberFormat="1" applyFont="1" applyFill="1" applyBorder="1" applyAlignment="1">
      <alignment horizontal="left" vertical="center" readingOrder="1"/>
    </xf>
    <xf numFmtId="164" fontId="2" fillId="4" borderId="10" xfId="0" applyNumberFormat="1" applyFont="1" applyFill="1" applyBorder="1" applyAlignment="1">
      <alignment horizontal="right" vertical="center" readingOrder="1"/>
    </xf>
    <xf numFmtId="164" fontId="2" fillId="4" borderId="11" xfId="0" applyNumberFormat="1" applyFont="1" applyFill="1" applyBorder="1" applyAlignment="1">
      <alignment horizontal="right" vertical="center" readingOrder="1"/>
    </xf>
    <xf numFmtId="164" fontId="2" fillId="4" borderId="12" xfId="0" applyNumberFormat="1" applyFont="1" applyFill="1" applyBorder="1" applyAlignment="1">
      <alignment horizontal="right" vertical="center" readingOrder="1"/>
    </xf>
    <xf numFmtId="49" fontId="2" fillId="4" borderId="12" xfId="0" applyNumberFormat="1" applyFont="1" applyFill="1" applyBorder="1" applyAlignment="1">
      <alignment horizontal="left" vertical="center" readingOrder="1"/>
    </xf>
    <xf numFmtId="49" fontId="2" fillId="4" borderId="13" xfId="0" applyNumberFormat="1" applyFont="1" applyFill="1" applyBorder="1" applyAlignment="1">
      <alignment horizontal="left" vertical="center" readingOrder="1"/>
    </xf>
    <xf numFmtId="0" fontId="0" fillId="0" borderId="14" xfId="0" applyBorder="1"/>
    <xf numFmtId="0" fontId="14" fillId="0" borderId="14" xfId="0" applyFont="1" applyBorder="1"/>
    <xf numFmtId="0" fontId="14" fillId="0" borderId="0" xfId="0" applyFont="1"/>
    <xf numFmtId="167" fontId="13" fillId="5" borderId="14" xfId="0" applyNumberFormat="1" applyFont="1" applyFill="1" applyBorder="1" applyAlignment="1">
      <alignment horizontal="right"/>
    </xf>
    <xf numFmtId="166" fontId="16" fillId="0" borderId="0" xfId="0" applyNumberFormat="1" applyFont="1"/>
    <xf numFmtId="49" fontId="11" fillId="6" borderId="14" xfId="0" applyNumberFormat="1" applyFont="1" applyFill="1" applyBorder="1" applyAlignment="1">
      <alignment horizontal="left" vertical="center" wrapText="1" readingOrder="1"/>
    </xf>
    <xf numFmtId="0" fontId="12" fillId="6" borderId="14" xfId="0" applyFont="1" applyFill="1" applyBorder="1"/>
    <xf numFmtId="166" fontId="12" fillId="6" borderId="14" xfId="0" applyNumberFormat="1" applyFont="1" applyFill="1" applyBorder="1"/>
    <xf numFmtId="49" fontId="2" fillId="4" borderId="3" xfId="0" applyNumberFormat="1" applyFont="1" applyFill="1" applyBorder="1" applyAlignment="1">
      <alignment horizontal="center" vertical="center" readingOrder="1"/>
    </xf>
    <xf numFmtId="49" fontId="2" fillId="3" borderId="15" xfId="0" applyNumberFormat="1" applyFont="1" applyFill="1" applyBorder="1" applyAlignment="1">
      <alignment horizontal="left" vertical="center" readingOrder="1"/>
    </xf>
    <xf numFmtId="49" fontId="2" fillId="4" borderId="16" xfId="0" applyNumberFormat="1" applyFont="1" applyFill="1" applyBorder="1" applyAlignment="1">
      <alignment horizontal="left" vertical="center" readingOrder="1"/>
    </xf>
    <xf numFmtId="49" fontId="2" fillId="4" borderId="17" xfId="0" applyNumberFormat="1" applyFont="1" applyFill="1" applyBorder="1" applyAlignment="1">
      <alignment horizontal="left" vertical="center" readingOrder="1"/>
    </xf>
    <xf numFmtId="49" fontId="2" fillId="3" borderId="18" xfId="0" applyNumberFormat="1" applyFont="1" applyFill="1" applyBorder="1" applyAlignment="1">
      <alignment horizontal="left" vertical="center" wrapText="1" readingOrder="1"/>
    </xf>
    <xf numFmtId="49" fontId="2" fillId="2" borderId="5" xfId="0" applyNumberFormat="1" applyFont="1" applyFill="1" applyBorder="1" applyAlignment="1">
      <alignment horizontal="center" vertical="center" wrapText="1" readingOrder="1"/>
    </xf>
    <xf numFmtId="49" fontId="2" fillId="2" borderId="5" xfId="0" applyNumberFormat="1" applyFont="1" applyFill="1" applyBorder="1" applyAlignment="1">
      <alignment horizontal="center" vertical="center" wrapText="1" readingOrder="1"/>
    </xf>
    <xf numFmtId="49" fontId="2" fillId="2" borderId="6" xfId="0" applyNumberFormat="1" applyFont="1" applyFill="1" applyBorder="1" applyAlignment="1">
      <alignment horizontal="center" vertical="center" wrapText="1" readingOrder="1"/>
    </xf>
    <xf numFmtId="49" fontId="15" fillId="2" borderId="0" xfId="0" applyNumberFormat="1" applyFont="1" applyFill="1" applyBorder="1" applyAlignment="1">
      <alignment horizontal="center" vertical="center" wrapText="1" readingOrder="1"/>
    </xf>
    <xf numFmtId="166" fontId="14" fillId="0" borderId="0" xfId="0" applyNumberFormat="1" applyFont="1"/>
    <xf numFmtId="167" fontId="13" fillId="0" borderId="14" xfId="0" applyNumberFormat="1" applyFont="1" applyFill="1" applyBorder="1" applyAlignment="1">
      <alignment horizontal="right"/>
    </xf>
    <xf numFmtId="166" fontId="0" fillId="0" borderId="0" xfId="0" applyNumberFormat="1"/>
    <xf numFmtId="166" fontId="12" fillId="5" borderId="14" xfId="0" applyNumberFormat="1" applyFont="1" applyFill="1" applyBorder="1"/>
    <xf numFmtId="0" fontId="0" fillId="0" borderId="19" xfId="0" applyBorder="1"/>
    <xf numFmtId="49" fontId="15" fillId="2" borderId="20" xfId="0" applyNumberFormat="1" applyFont="1" applyFill="1" applyBorder="1" applyAlignment="1">
      <alignment horizontal="center" vertical="center" wrapText="1" readingOrder="1"/>
    </xf>
    <xf numFmtId="167" fontId="14" fillId="0" borderId="21" xfId="0" applyNumberFormat="1" applyFont="1" applyBorder="1"/>
    <xf numFmtId="167" fontId="13" fillId="5" borderId="21" xfId="0" applyNumberFormat="1" applyFont="1" applyFill="1" applyBorder="1"/>
    <xf numFmtId="167" fontId="13" fillId="5" borderId="22" xfId="0" applyNumberFormat="1" applyFont="1" applyFill="1" applyBorder="1" applyAlignment="1">
      <alignment horizontal="right"/>
    </xf>
    <xf numFmtId="167" fontId="13" fillId="5" borderId="23" xfId="0" applyNumberFormat="1" applyFont="1" applyFill="1" applyBorder="1"/>
    <xf numFmtId="167" fontId="15" fillId="2" borderId="24" xfId="0" applyNumberFormat="1" applyFont="1" applyFill="1" applyBorder="1" applyAlignment="1">
      <alignment horizontal="center" vertical="center" wrapText="1" readingOrder="1"/>
    </xf>
    <xf numFmtId="167" fontId="14" fillId="0" borderId="25" xfId="0" applyNumberFormat="1" applyFont="1" applyBorder="1"/>
    <xf numFmtId="167" fontId="13" fillId="0" borderId="25" xfId="0" applyNumberFormat="1" applyFont="1" applyFill="1" applyBorder="1"/>
    <xf numFmtId="167" fontId="14" fillId="0" borderId="0" xfId="0" applyNumberFormat="1" applyFont="1"/>
    <xf numFmtId="167" fontId="12" fillId="5" borderId="14" xfId="0" applyNumberFormat="1" applyFont="1" applyFill="1" applyBorder="1"/>
    <xf numFmtId="10" fontId="12" fillId="5" borderId="14" xfId="0" applyNumberFormat="1" applyFont="1" applyFill="1" applyBorder="1"/>
    <xf numFmtId="49" fontId="7" fillId="0" borderId="1" xfId="0" applyNumberFormat="1" applyFont="1" applyFill="1" applyBorder="1" applyAlignment="1">
      <alignment horizontal="left" vertical="center" readingOrder="1"/>
    </xf>
    <xf numFmtId="164" fontId="9" fillId="0" borderId="1" xfId="0" applyNumberFormat="1" applyFont="1" applyFill="1" applyBorder="1" applyAlignment="1">
      <alignment horizontal="right" vertical="center" readingOrder="1"/>
    </xf>
    <xf numFmtId="164" fontId="2" fillId="5" borderId="26" xfId="0" applyNumberFormat="1" applyFont="1" applyFill="1" applyBorder="1" applyAlignment="1">
      <alignment horizontal="right" vertical="center" readingOrder="1"/>
    </xf>
    <xf numFmtId="164" fontId="9" fillId="0" borderId="26" xfId="0" applyNumberFormat="1" applyFont="1" applyFill="1" applyBorder="1" applyAlignment="1">
      <alignment horizontal="right" vertical="center" readingOrder="1"/>
    </xf>
    <xf numFmtId="164" fontId="2" fillId="5" borderId="27" xfId="0" applyNumberFormat="1" applyFont="1" applyFill="1" applyBorder="1" applyAlignment="1">
      <alignment horizontal="right" vertical="center" readingOrder="1"/>
    </xf>
    <xf numFmtId="10" fontId="17" fillId="7" borderId="28" xfId="0" applyNumberFormat="1" applyFont="1" applyFill="1" applyBorder="1" applyAlignment="1">
      <alignment horizontal="center"/>
    </xf>
    <xf numFmtId="10" fontId="17" fillId="7" borderId="29" xfId="0" applyNumberFormat="1" applyFont="1" applyFill="1" applyBorder="1" applyAlignment="1">
      <alignment horizontal="center"/>
    </xf>
    <xf numFmtId="10" fontId="17" fillId="7" borderId="30" xfId="0" applyNumberFormat="1" applyFont="1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1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showGridLines="0" tabSelected="1" workbookViewId="0" topLeftCell="D33">
      <selection activeCell="W55" sqref="W55"/>
    </sheetView>
  </sheetViews>
  <sheetFormatPr defaultColWidth="9.140625" defaultRowHeight="15"/>
  <cols>
    <col min="1" max="1" width="5.140625" style="0" hidden="1" customWidth="1"/>
    <col min="2" max="2" width="4.00390625" style="0" hidden="1" customWidth="1"/>
    <col min="3" max="3" width="7.421875" style="0" hidden="1" customWidth="1"/>
    <col min="4" max="4" width="4.421875" style="0" customWidth="1"/>
    <col min="5" max="5" width="2.57421875" style="0" customWidth="1"/>
    <col min="6" max="6" width="4.00390625" style="0" customWidth="1"/>
    <col min="7" max="7" width="6.140625" style="0" customWidth="1"/>
    <col min="8" max="8" width="10.421875" style="0" customWidth="1"/>
    <col min="9" max="9" width="36.57421875" style="0" customWidth="1"/>
    <col min="10" max="10" width="3.7109375" style="0" customWidth="1"/>
    <col min="11" max="11" width="7.140625" style="0" customWidth="1"/>
    <col min="12" max="12" width="9.00390625" style="0" customWidth="1"/>
    <col min="13" max="13" width="14.28125" style="0" customWidth="1"/>
    <col min="14" max="16" width="12.8515625" style="0" hidden="1" customWidth="1"/>
    <col min="17" max="17" width="6.8515625" style="0" hidden="1" customWidth="1"/>
    <col min="18" max="18" width="16.28125" style="0" hidden="1" customWidth="1"/>
    <col min="19" max="19" width="27.140625" style="0" hidden="1" customWidth="1"/>
    <col min="20" max="20" width="20.57421875" style="0" hidden="1" customWidth="1"/>
    <col min="21" max="21" width="8.28125" style="88" customWidth="1"/>
    <col min="22" max="22" width="10.140625" style="60" customWidth="1"/>
    <col min="23" max="23" width="14.00390625" style="60" customWidth="1"/>
    <col min="24" max="24" width="11.421875" style="0" bestFit="1" customWidth="1"/>
  </cols>
  <sheetData>
    <row r="1" ht="24.75" customHeight="1" thickBot="1">
      <c r="D1" s="100" t="s">
        <v>139</v>
      </c>
    </row>
    <row r="2" spans="4:23" ht="15">
      <c r="D2" s="99" t="s">
        <v>140</v>
      </c>
      <c r="E2" s="99"/>
      <c r="F2" s="99"/>
      <c r="G2" s="99"/>
      <c r="H2" s="99"/>
      <c r="I2" s="99"/>
      <c r="J2" s="99"/>
      <c r="K2" s="99"/>
      <c r="L2" s="99"/>
      <c r="M2" s="99"/>
      <c r="N2" s="58"/>
      <c r="O2" s="58"/>
      <c r="P2" s="58"/>
      <c r="Q2" s="58"/>
      <c r="R2" s="58"/>
      <c r="S2" s="58"/>
      <c r="T2" s="79"/>
      <c r="U2" s="96" t="s">
        <v>134</v>
      </c>
      <c r="V2" s="97"/>
      <c r="W2" s="98"/>
    </row>
    <row r="3" spans="1:23" ht="34.5" customHeight="1">
      <c r="A3" s="1" t="s">
        <v>0</v>
      </c>
      <c r="B3" s="1" t="s">
        <v>1</v>
      </c>
      <c r="C3" s="1" t="s">
        <v>2</v>
      </c>
      <c r="D3" s="71" t="s">
        <v>3</v>
      </c>
      <c r="E3" s="71" t="s">
        <v>4</v>
      </c>
      <c r="F3" s="71" t="s">
        <v>5</v>
      </c>
      <c r="G3" s="71" t="s">
        <v>6</v>
      </c>
      <c r="H3" s="71" t="s">
        <v>7</v>
      </c>
      <c r="I3" s="71" t="s">
        <v>8</v>
      </c>
      <c r="J3" s="71" t="s">
        <v>9</v>
      </c>
      <c r="K3" s="71" t="s">
        <v>10</v>
      </c>
      <c r="L3" s="71" t="s">
        <v>135</v>
      </c>
      <c r="M3" s="72" t="s">
        <v>132</v>
      </c>
      <c r="N3" s="71" t="s">
        <v>11</v>
      </c>
      <c r="O3" s="71" t="s">
        <v>12</v>
      </c>
      <c r="P3" s="71" t="s">
        <v>13</v>
      </c>
      <c r="Q3" s="71" t="s">
        <v>14</v>
      </c>
      <c r="R3" s="71" t="s">
        <v>15</v>
      </c>
      <c r="S3" s="71" t="s">
        <v>16</v>
      </c>
      <c r="T3" s="73" t="s">
        <v>17</v>
      </c>
      <c r="U3" s="85" t="s">
        <v>10</v>
      </c>
      <c r="V3" s="74" t="s">
        <v>136</v>
      </c>
      <c r="W3" s="80" t="s">
        <v>133</v>
      </c>
    </row>
    <row r="4" spans="1:23" ht="18.75" customHeight="1">
      <c r="A4" s="16" t="s">
        <v>18</v>
      </c>
      <c r="B4" s="17"/>
      <c r="C4" s="18" t="s">
        <v>19</v>
      </c>
      <c r="D4" s="19"/>
      <c r="E4" s="20">
        <v>0</v>
      </c>
      <c r="F4" s="19" t="s">
        <v>72</v>
      </c>
      <c r="G4" s="21"/>
      <c r="H4" s="21" t="s">
        <v>22</v>
      </c>
      <c r="I4" s="22" t="s">
        <v>95</v>
      </c>
      <c r="J4" s="23"/>
      <c r="K4" s="24"/>
      <c r="L4" s="25"/>
      <c r="M4" s="25">
        <f>M5+M37</f>
        <v>80441.34000000001</v>
      </c>
      <c r="N4" s="26">
        <v>0</v>
      </c>
      <c r="O4" s="26">
        <v>0</v>
      </c>
      <c r="P4" s="26">
        <v>34.564</v>
      </c>
      <c r="Q4" s="21"/>
      <c r="R4" s="21"/>
      <c r="S4" s="21"/>
      <c r="T4" s="40"/>
      <c r="U4" s="86"/>
      <c r="V4" s="59"/>
      <c r="W4" s="81">
        <f>W5+W37</f>
        <v>0</v>
      </c>
    </row>
    <row r="5" spans="1:23" ht="18.75" customHeight="1">
      <c r="A5" s="16" t="s">
        <v>18</v>
      </c>
      <c r="B5" s="17"/>
      <c r="C5" s="18" t="s">
        <v>19</v>
      </c>
      <c r="D5" s="19"/>
      <c r="E5" s="20">
        <v>0</v>
      </c>
      <c r="F5" s="19" t="s">
        <v>72</v>
      </c>
      <c r="G5" s="21"/>
      <c r="H5" s="21" t="s">
        <v>73</v>
      </c>
      <c r="I5" s="22" t="s">
        <v>74</v>
      </c>
      <c r="J5" s="23"/>
      <c r="K5" s="24"/>
      <c r="L5" s="25"/>
      <c r="M5" s="25">
        <f>SUM(M6:M36)</f>
        <v>64877.74000000001</v>
      </c>
      <c r="N5" s="26">
        <v>0</v>
      </c>
      <c r="O5" s="26">
        <v>0</v>
      </c>
      <c r="P5" s="26">
        <v>47.242000000000004</v>
      </c>
      <c r="Q5" s="21"/>
      <c r="R5" s="21"/>
      <c r="S5" s="21"/>
      <c r="T5" s="40"/>
      <c r="U5" s="86"/>
      <c r="V5" s="59"/>
      <c r="W5" s="81">
        <f>SUM(W6:W36)</f>
        <v>0</v>
      </c>
    </row>
    <row r="6" spans="1:23" ht="18.75" customHeight="1">
      <c r="A6" s="2" t="s">
        <v>18</v>
      </c>
      <c r="B6" s="3"/>
      <c r="C6" s="4" t="s">
        <v>19</v>
      </c>
      <c r="D6" s="13" t="s">
        <v>68</v>
      </c>
      <c r="E6" s="6">
        <v>1</v>
      </c>
      <c r="F6" s="7" t="s">
        <v>69</v>
      </c>
      <c r="G6" s="3" t="s">
        <v>22</v>
      </c>
      <c r="H6" s="3" t="s">
        <v>70</v>
      </c>
      <c r="I6" s="14" t="s">
        <v>71</v>
      </c>
      <c r="J6" s="9" t="s">
        <v>25</v>
      </c>
      <c r="K6" s="10">
        <v>12</v>
      </c>
      <c r="L6" s="15">
        <v>56.3</v>
      </c>
      <c r="M6" s="11">
        <f aca="true" t="shared" si="0" ref="M6:M36">L6*K6</f>
        <v>675.5999999999999</v>
      </c>
      <c r="N6" s="12">
        <v>0</v>
      </c>
      <c r="O6" s="12">
        <v>0</v>
      </c>
      <c r="P6" s="12">
        <v>2.148</v>
      </c>
      <c r="Q6" s="3" t="s">
        <v>26</v>
      </c>
      <c r="R6" s="3"/>
      <c r="S6" s="3"/>
      <c r="T6" s="41"/>
      <c r="U6" s="93">
        <v>12</v>
      </c>
      <c r="V6" s="61"/>
      <c r="W6" s="82">
        <f>V6*U6</f>
        <v>0</v>
      </c>
    </row>
    <row r="7" spans="1:23" ht="18.75" customHeight="1">
      <c r="A7" s="2" t="s">
        <v>18</v>
      </c>
      <c r="B7" s="3"/>
      <c r="C7" s="4" t="s">
        <v>19</v>
      </c>
      <c r="D7" s="5" t="s">
        <v>20</v>
      </c>
      <c r="E7" s="6">
        <v>2</v>
      </c>
      <c r="F7" s="7" t="s">
        <v>21</v>
      </c>
      <c r="G7" s="3" t="s">
        <v>22</v>
      </c>
      <c r="H7" s="3" t="s">
        <v>23</v>
      </c>
      <c r="I7" s="8" t="s">
        <v>24</v>
      </c>
      <c r="J7" s="9" t="s">
        <v>25</v>
      </c>
      <c r="K7" s="10">
        <v>4</v>
      </c>
      <c r="L7" s="11">
        <v>55.06</v>
      </c>
      <c r="M7" s="11">
        <f t="shared" si="0"/>
        <v>220.24</v>
      </c>
      <c r="N7" s="43">
        <v>0</v>
      </c>
      <c r="O7" s="43"/>
      <c r="P7" s="43"/>
      <c r="Q7" s="44" t="s">
        <v>26</v>
      </c>
      <c r="R7" s="44"/>
      <c r="S7" s="44"/>
      <c r="T7" s="45" t="s">
        <v>27</v>
      </c>
      <c r="U7" s="93">
        <v>4</v>
      </c>
      <c r="V7" s="61"/>
      <c r="W7" s="82">
        <f aca="true" t="shared" si="1" ref="W7:W36">V7*U7</f>
        <v>0</v>
      </c>
    </row>
    <row r="8" spans="1:23" ht="18.75" customHeight="1">
      <c r="A8" s="2" t="s">
        <v>18</v>
      </c>
      <c r="B8" s="3"/>
      <c r="C8" s="4" t="s">
        <v>19</v>
      </c>
      <c r="D8" s="5" t="s">
        <v>20</v>
      </c>
      <c r="E8" s="6">
        <v>3</v>
      </c>
      <c r="F8" s="7" t="s">
        <v>21</v>
      </c>
      <c r="G8" s="3" t="s">
        <v>22</v>
      </c>
      <c r="H8" s="3" t="s">
        <v>28</v>
      </c>
      <c r="I8" s="8" t="s">
        <v>29</v>
      </c>
      <c r="J8" s="9" t="s">
        <v>25</v>
      </c>
      <c r="K8" s="10">
        <v>6</v>
      </c>
      <c r="L8" s="11">
        <v>148.6</v>
      </c>
      <c r="M8" s="42">
        <f t="shared" si="0"/>
        <v>891.5999999999999</v>
      </c>
      <c r="N8" s="49">
        <v>0</v>
      </c>
      <c r="O8" s="50"/>
      <c r="P8" s="50"/>
      <c r="Q8" s="51" t="s">
        <v>26</v>
      </c>
      <c r="R8" s="51"/>
      <c r="S8" s="51"/>
      <c r="T8" s="52" t="s">
        <v>27</v>
      </c>
      <c r="U8" s="93">
        <v>6</v>
      </c>
      <c r="V8" s="61"/>
      <c r="W8" s="82">
        <f t="shared" si="1"/>
        <v>0</v>
      </c>
    </row>
    <row r="9" spans="1:23" ht="18.75" customHeight="1">
      <c r="A9" s="2" t="s">
        <v>18</v>
      </c>
      <c r="B9" s="3"/>
      <c r="C9" s="4" t="s">
        <v>19</v>
      </c>
      <c r="D9" s="5" t="s">
        <v>20</v>
      </c>
      <c r="E9" s="6">
        <v>4</v>
      </c>
      <c r="F9" s="7" t="s">
        <v>21</v>
      </c>
      <c r="G9" s="3" t="s">
        <v>22</v>
      </c>
      <c r="H9" s="3" t="s">
        <v>30</v>
      </c>
      <c r="I9" s="8" t="s">
        <v>31</v>
      </c>
      <c r="J9" s="9" t="s">
        <v>25</v>
      </c>
      <c r="K9" s="10">
        <v>50</v>
      </c>
      <c r="L9" s="11">
        <v>20.21</v>
      </c>
      <c r="M9" s="42">
        <f t="shared" si="0"/>
        <v>1010.5</v>
      </c>
      <c r="N9" s="53">
        <v>0</v>
      </c>
      <c r="O9" s="12"/>
      <c r="P9" s="12"/>
      <c r="Q9" s="3" t="s">
        <v>26</v>
      </c>
      <c r="R9" s="3"/>
      <c r="S9" s="3"/>
      <c r="T9" s="41" t="s">
        <v>27</v>
      </c>
      <c r="U9" s="93">
        <v>50</v>
      </c>
      <c r="V9" s="61"/>
      <c r="W9" s="82">
        <f t="shared" si="1"/>
        <v>0</v>
      </c>
    </row>
    <row r="10" spans="1:23" ht="18.75" customHeight="1">
      <c r="A10" s="2" t="s">
        <v>18</v>
      </c>
      <c r="B10" s="3"/>
      <c r="C10" s="4" t="s">
        <v>19</v>
      </c>
      <c r="D10" s="5" t="s">
        <v>20</v>
      </c>
      <c r="E10" s="6">
        <v>5</v>
      </c>
      <c r="F10" s="7" t="s">
        <v>21</v>
      </c>
      <c r="G10" s="3" t="s">
        <v>22</v>
      </c>
      <c r="H10" s="3" t="s">
        <v>32</v>
      </c>
      <c r="I10" s="8" t="s">
        <v>33</v>
      </c>
      <c r="J10" s="9" t="s">
        <v>25</v>
      </c>
      <c r="K10" s="10">
        <v>25</v>
      </c>
      <c r="L10" s="11">
        <v>12.37</v>
      </c>
      <c r="M10" s="42">
        <f t="shared" si="0"/>
        <v>309.25</v>
      </c>
      <c r="N10" s="53">
        <v>0</v>
      </c>
      <c r="O10" s="12"/>
      <c r="P10" s="12"/>
      <c r="Q10" s="3" t="s">
        <v>26</v>
      </c>
      <c r="R10" s="3"/>
      <c r="S10" s="3"/>
      <c r="T10" s="41" t="s">
        <v>27</v>
      </c>
      <c r="U10" s="93">
        <v>25</v>
      </c>
      <c r="V10" s="61"/>
      <c r="W10" s="82">
        <f t="shared" si="1"/>
        <v>0</v>
      </c>
    </row>
    <row r="11" spans="1:23" ht="18.75" customHeight="1">
      <c r="A11" s="2" t="s">
        <v>18</v>
      </c>
      <c r="B11" s="3"/>
      <c r="C11" s="4" t="s">
        <v>19</v>
      </c>
      <c r="D11" s="5" t="s">
        <v>20</v>
      </c>
      <c r="E11" s="6">
        <v>6</v>
      </c>
      <c r="F11" s="7" t="s">
        <v>21</v>
      </c>
      <c r="G11" s="3" t="s">
        <v>22</v>
      </c>
      <c r="H11" s="3" t="s">
        <v>34</v>
      </c>
      <c r="I11" s="8" t="s">
        <v>35</v>
      </c>
      <c r="J11" s="9" t="s">
        <v>25</v>
      </c>
      <c r="K11" s="10">
        <v>180</v>
      </c>
      <c r="L11" s="11">
        <v>12.37</v>
      </c>
      <c r="M11" s="42">
        <f t="shared" si="0"/>
        <v>2226.6</v>
      </c>
      <c r="N11" s="53">
        <v>0</v>
      </c>
      <c r="O11" s="12"/>
      <c r="P11" s="12"/>
      <c r="Q11" s="3" t="s">
        <v>26</v>
      </c>
      <c r="R11" s="3"/>
      <c r="S11" s="3"/>
      <c r="T11" s="41" t="s">
        <v>27</v>
      </c>
      <c r="U11" s="93">
        <v>180</v>
      </c>
      <c r="V11" s="61"/>
      <c r="W11" s="82">
        <f t="shared" si="1"/>
        <v>0</v>
      </c>
    </row>
    <row r="12" spans="1:23" ht="18.75" customHeight="1">
      <c r="A12" s="2" t="s">
        <v>18</v>
      </c>
      <c r="B12" s="3"/>
      <c r="C12" s="4" t="s">
        <v>19</v>
      </c>
      <c r="D12" s="5" t="s">
        <v>20</v>
      </c>
      <c r="E12" s="6">
        <v>7</v>
      </c>
      <c r="F12" s="7" t="s">
        <v>21</v>
      </c>
      <c r="G12" s="3" t="s">
        <v>22</v>
      </c>
      <c r="H12" s="3" t="s">
        <v>36</v>
      </c>
      <c r="I12" s="8" t="s">
        <v>37</v>
      </c>
      <c r="J12" s="9" t="s">
        <v>25</v>
      </c>
      <c r="K12" s="10">
        <v>30</v>
      </c>
      <c r="L12" s="11">
        <v>45.03</v>
      </c>
      <c r="M12" s="42">
        <f t="shared" si="0"/>
        <v>1350.9</v>
      </c>
      <c r="N12" s="53">
        <v>0</v>
      </c>
      <c r="O12" s="12"/>
      <c r="P12" s="12"/>
      <c r="Q12" s="3" t="s">
        <v>26</v>
      </c>
      <c r="R12" s="3"/>
      <c r="S12" s="3"/>
      <c r="T12" s="41" t="s">
        <v>27</v>
      </c>
      <c r="U12" s="93">
        <v>30</v>
      </c>
      <c r="V12" s="61"/>
      <c r="W12" s="82">
        <f t="shared" si="1"/>
        <v>0</v>
      </c>
    </row>
    <row r="13" spans="1:23" ht="18.75" customHeight="1">
      <c r="A13" s="2" t="s">
        <v>18</v>
      </c>
      <c r="B13" s="3"/>
      <c r="C13" s="4" t="s">
        <v>19</v>
      </c>
      <c r="D13" s="5" t="s">
        <v>20</v>
      </c>
      <c r="E13" s="6">
        <v>8</v>
      </c>
      <c r="F13" s="7" t="s">
        <v>21</v>
      </c>
      <c r="G13" s="3" t="s">
        <v>22</v>
      </c>
      <c r="H13" s="3" t="s">
        <v>38</v>
      </c>
      <c r="I13" s="8" t="s">
        <v>39</v>
      </c>
      <c r="J13" s="9" t="s">
        <v>25</v>
      </c>
      <c r="K13" s="10">
        <v>95</v>
      </c>
      <c r="L13" s="11">
        <v>28.1</v>
      </c>
      <c r="M13" s="42">
        <f t="shared" si="0"/>
        <v>2669.5</v>
      </c>
      <c r="N13" s="54">
        <v>0</v>
      </c>
      <c r="O13" s="55"/>
      <c r="P13" s="55"/>
      <c r="Q13" s="56" t="s">
        <v>26</v>
      </c>
      <c r="R13" s="56"/>
      <c r="S13" s="56"/>
      <c r="T13" s="57" t="s">
        <v>27</v>
      </c>
      <c r="U13" s="93">
        <v>95</v>
      </c>
      <c r="V13" s="61"/>
      <c r="W13" s="82">
        <f t="shared" si="1"/>
        <v>0</v>
      </c>
    </row>
    <row r="14" spans="1:23" ht="18.75" customHeight="1">
      <c r="A14" s="2" t="s">
        <v>18</v>
      </c>
      <c r="B14" s="3"/>
      <c r="C14" s="4" t="s">
        <v>19</v>
      </c>
      <c r="D14" s="5" t="s">
        <v>20</v>
      </c>
      <c r="E14" s="6">
        <v>9</v>
      </c>
      <c r="F14" s="7" t="s">
        <v>21</v>
      </c>
      <c r="G14" s="3" t="s">
        <v>22</v>
      </c>
      <c r="H14" s="3" t="s">
        <v>40</v>
      </c>
      <c r="I14" s="8" t="s">
        <v>41</v>
      </c>
      <c r="J14" s="9" t="s">
        <v>25</v>
      </c>
      <c r="K14" s="10">
        <v>25</v>
      </c>
      <c r="L14" s="11">
        <v>1189</v>
      </c>
      <c r="M14" s="11">
        <f t="shared" si="0"/>
        <v>29725</v>
      </c>
      <c r="N14" s="46">
        <v>0</v>
      </c>
      <c r="O14" s="46"/>
      <c r="P14" s="46"/>
      <c r="Q14" s="47" t="s">
        <v>26</v>
      </c>
      <c r="R14" s="47"/>
      <c r="S14" s="47"/>
      <c r="T14" s="48" t="s">
        <v>27</v>
      </c>
      <c r="U14" s="93">
        <v>25</v>
      </c>
      <c r="V14" s="61"/>
      <c r="W14" s="82">
        <f t="shared" si="1"/>
        <v>0</v>
      </c>
    </row>
    <row r="15" spans="1:23" ht="18.75" customHeight="1">
      <c r="A15" s="2" t="s">
        <v>18</v>
      </c>
      <c r="B15" s="3"/>
      <c r="C15" s="4" t="s">
        <v>19</v>
      </c>
      <c r="D15" s="5" t="s">
        <v>20</v>
      </c>
      <c r="E15" s="6">
        <v>10</v>
      </c>
      <c r="F15" s="7" t="s">
        <v>21</v>
      </c>
      <c r="G15" s="3" t="s">
        <v>22</v>
      </c>
      <c r="H15" s="3" t="s">
        <v>42</v>
      </c>
      <c r="I15" s="8" t="s">
        <v>43</v>
      </c>
      <c r="J15" s="9" t="s">
        <v>25</v>
      </c>
      <c r="K15" s="10">
        <v>24</v>
      </c>
      <c r="L15" s="11">
        <v>43.7</v>
      </c>
      <c r="M15" s="11">
        <f t="shared" si="0"/>
        <v>1048.8000000000002</v>
      </c>
      <c r="N15" s="12">
        <v>0</v>
      </c>
      <c r="O15" s="12"/>
      <c r="P15" s="12"/>
      <c r="Q15" s="3" t="s">
        <v>26</v>
      </c>
      <c r="R15" s="3"/>
      <c r="S15" s="3"/>
      <c r="T15" s="41" t="s">
        <v>27</v>
      </c>
      <c r="U15" s="93">
        <v>24</v>
      </c>
      <c r="V15" s="61"/>
      <c r="W15" s="82">
        <f t="shared" si="1"/>
        <v>0</v>
      </c>
    </row>
    <row r="16" spans="1:23" ht="18.75" customHeight="1">
      <c r="A16" s="2" t="s">
        <v>18</v>
      </c>
      <c r="B16" s="3"/>
      <c r="C16" s="4" t="s">
        <v>19</v>
      </c>
      <c r="D16" s="5" t="s">
        <v>20</v>
      </c>
      <c r="E16" s="6">
        <v>11</v>
      </c>
      <c r="F16" s="7" t="s">
        <v>21</v>
      </c>
      <c r="G16" s="3" t="s">
        <v>22</v>
      </c>
      <c r="H16" s="3" t="s">
        <v>44</v>
      </c>
      <c r="I16" s="8" t="s">
        <v>45</v>
      </c>
      <c r="J16" s="9" t="s">
        <v>25</v>
      </c>
      <c r="K16" s="10">
        <v>6</v>
      </c>
      <c r="L16" s="11">
        <v>81.46</v>
      </c>
      <c r="M16" s="11">
        <f t="shared" si="0"/>
        <v>488.76</v>
      </c>
      <c r="N16" s="12">
        <v>0</v>
      </c>
      <c r="O16" s="12"/>
      <c r="P16" s="12"/>
      <c r="Q16" s="3" t="s">
        <v>26</v>
      </c>
      <c r="R16" s="3"/>
      <c r="S16" s="3"/>
      <c r="T16" s="41" t="s">
        <v>27</v>
      </c>
      <c r="U16" s="93">
        <v>6</v>
      </c>
      <c r="V16" s="61"/>
      <c r="W16" s="82">
        <f t="shared" si="1"/>
        <v>0</v>
      </c>
    </row>
    <row r="17" spans="1:23" ht="18.75" customHeight="1">
      <c r="A17" s="2" t="s">
        <v>18</v>
      </c>
      <c r="B17" s="3"/>
      <c r="C17" s="4" t="s">
        <v>19</v>
      </c>
      <c r="D17" s="5" t="s">
        <v>20</v>
      </c>
      <c r="E17" s="6">
        <v>12</v>
      </c>
      <c r="F17" s="7" t="s">
        <v>21</v>
      </c>
      <c r="G17" s="3" t="s">
        <v>22</v>
      </c>
      <c r="H17" s="3" t="s">
        <v>46</v>
      </c>
      <c r="I17" s="8" t="s">
        <v>47</v>
      </c>
      <c r="J17" s="9" t="s">
        <v>25</v>
      </c>
      <c r="K17" s="10">
        <v>2</v>
      </c>
      <c r="L17" s="11">
        <v>87.12</v>
      </c>
      <c r="M17" s="11">
        <f t="shared" si="0"/>
        <v>174.24</v>
      </c>
      <c r="N17" s="12">
        <v>0</v>
      </c>
      <c r="O17" s="12"/>
      <c r="P17" s="12"/>
      <c r="Q17" s="3" t="s">
        <v>26</v>
      </c>
      <c r="R17" s="3"/>
      <c r="S17" s="3"/>
      <c r="T17" s="41" t="s">
        <v>27</v>
      </c>
      <c r="U17" s="93">
        <v>2</v>
      </c>
      <c r="V17" s="61"/>
      <c r="W17" s="82">
        <f t="shared" si="1"/>
        <v>0</v>
      </c>
    </row>
    <row r="18" spans="1:23" ht="18.75" customHeight="1">
      <c r="A18" s="2" t="s">
        <v>18</v>
      </c>
      <c r="B18" s="3"/>
      <c r="C18" s="4" t="s">
        <v>19</v>
      </c>
      <c r="D18" s="5" t="s">
        <v>20</v>
      </c>
      <c r="E18" s="6">
        <v>13</v>
      </c>
      <c r="F18" s="7" t="s">
        <v>21</v>
      </c>
      <c r="G18" s="3" t="s">
        <v>22</v>
      </c>
      <c r="H18" s="3" t="s">
        <v>48</v>
      </c>
      <c r="I18" s="8" t="s">
        <v>49</v>
      </c>
      <c r="J18" s="9" t="s">
        <v>25</v>
      </c>
      <c r="K18" s="10">
        <v>6</v>
      </c>
      <c r="L18" s="11">
        <v>32.58</v>
      </c>
      <c r="M18" s="11">
        <f t="shared" si="0"/>
        <v>195.48</v>
      </c>
      <c r="N18" s="12">
        <v>0</v>
      </c>
      <c r="O18" s="12"/>
      <c r="P18" s="12"/>
      <c r="Q18" s="3" t="s">
        <v>26</v>
      </c>
      <c r="R18" s="3"/>
      <c r="S18" s="3"/>
      <c r="T18" s="41" t="s">
        <v>27</v>
      </c>
      <c r="U18" s="93">
        <v>6</v>
      </c>
      <c r="V18" s="61"/>
      <c r="W18" s="82">
        <f t="shared" si="1"/>
        <v>0</v>
      </c>
    </row>
    <row r="19" spans="1:23" ht="18.75" customHeight="1">
      <c r="A19" s="2" t="s">
        <v>18</v>
      </c>
      <c r="B19" s="3"/>
      <c r="C19" s="4" t="s">
        <v>19</v>
      </c>
      <c r="D19" s="5" t="s">
        <v>20</v>
      </c>
      <c r="E19" s="6">
        <v>14</v>
      </c>
      <c r="F19" s="7" t="s">
        <v>21</v>
      </c>
      <c r="G19" s="3" t="s">
        <v>22</v>
      </c>
      <c r="H19" s="3" t="s">
        <v>50</v>
      </c>
      <c r="I19" s="8" t="s">
        <v>51</v>
      </c>
      <c r="J19" s="9" t="s">
        <v>25</v>
      </c>
      <c r="K19" s="10">
        <v>410</v>
      </c>
      <c r="L19" s="11">
        <v>5.95</v>
      </c>
      <c r="M19" s="11">
        <f t="shared" si="0"/>
        <v>2439.5</v>
      </c>
      <c r="N19" s="12">
        <v>0</v>
      </c>
      <c r="O19" s="12"/>
      <c r="P19" s="12"/>
      <c r="Q19" s="3" t="s">
        <v>26</v>
      </c>
      <c r="R19" s="3"/>
      <c r="S19" s="3"/>
      <c r="T19" s="41" t="s">
        <v>27</v>
      </c>
      <c r="U19" s="93">
        <v>410</v>
      </c>
      <c r="V19" s="61"/>
      <c r="W19" s="82">
        <f t="shared" si="1"/>
        <v>0</v>
      </c>
    </row>
    <row r="20" spans="1:23" ht="18.75" customHeight="1">
      <c r="A20" s="2" t="s">
        <v>18</v>
      </c>
      <c r="B20" s="3"/>
      <c r="C20" s="4" t="s">
        <v>19</v>
      </c>
      <c r="D20" s="5" t="s">
        <v>20</v>
      </c>
      <c r="E20" s="6">
        <v>15</v>
      </c>
      <c r="F20" s="7" t="s">
        <v>21</v>
      </c>
      <c r="G20" s="3" t="s">
        <v>22</v>
      </c>
      <c r="H20" s="3" t="s">
        <v>52</v>
      </c>
      <c r="I20" s="8" t="s">
        <v>53</v>
      </c>
      <c r="J20" s="9" t="s">
        <v>25</v>
      </c>
      <c r="K20" s="10">
        <v>8</v>
      </c>
      <c r="L20" s="11">
        <v>22.48</v>
      </c>
      <c r="M20" s="11">
        <f t="shared" si="0"/>
        <v>179.84</v>
      </c>
      <c r="N20" s="12">
        <v>0</v>
      </c>
      <c r="O20" s="12"/>
      <c r="P20" s="12"/>
      <c r="Q20" s="3" t="s">
        <v>26</v>
      </c>
      <c r="R20" s="3"/>
      <c r="S20" s="3"/>
      <c r="T20" s="41" t="s">
        <v>27</v>
      </c>
      <c r="U20" s="93">
        <v>8</v>
      </c>
      <c r="V20" s="61"/>
      <c r="W20" s="82">
        <f t="shared" si="1"/>
        <v>0</v>
      </c>
    </row>
    <row r="21" spans="1:23" ht="18.75" customHeight="1">
      <c r="A21" s="2" t="s">
        <v>18</v>
      </c>
      <c r="B21" s="3"/>
      <c r="C21" s="4" t="s">
        <v>19</v>
      </c>
      <c r="D21" s="5" t="s">
        <v>20</v>
      </c>
      <c r="E21" s="6">
        <v>16</v>
      </c>
      <c r="F21" s="7" t="s">
        <v>21</v>
      </c>
      <c r="G21" s="3" t="s">
        <v>22</v>
      </c>
      <c r="H21" s="3" t="s">
        <v>54</v>
      </c>
      <c r="I21" s="8" t="s">
        <v>55</v>
      </c>
      <c r="J21" s="9" t="s">
        <v>25</v>
      </c>
      <c r="K21" s="10">
        <v>12</v>
      </c>
      <c r="L21" s="11">
        <v>29.79</v>
      </c>
      <c r="M21" s="11">
        <f t="shared" si="0"/>
        <v>357.48</v>
      </c>
      <c r="N21" s="12">
        <v>0</v>
      </c>
      <c r="O21" s="12"/>
      <c r="P21" s="12"/>
      <c r="Q21" s="3" t="s">
        <v>26</v>
      </c>
      <c r="R21" s="3"/>
      <c r="S21" s="3"/>
      <c r="T21" s="41" t="s">
        <v>27</v>
      </c>
      <c r="U21" s="93">
        <v>12</v>
      </c>
      <c r="V21" s="61"/>
      <c r="W21" s="82">
        <f t="shared" si="1"/>
        <v>0</v>
      </c>
    </row>
    <row r="22" spans="1:23" ht="18.75" customHeight="1">
      <c r="A22" s="2" t="s">
        <v>18</v>
      </c>
      <c r="B22" s="3"/>
      <c r="C22" s="4" t="s">
        <v>19</v>
      </c>
      <c r="D22" s="5" t="s">
        <v>20</v>
      </c>
      <c r="E22" s="6">
        <v>17</v>
      </c>
      <c r="F22" s="7" t="s">
        <v>21</v>
      </c>
      <c r="G22" s="3" t="s">
        <v>22</v>
      </c>
      <c r="H22" s="3" t="s">
        <v>56</v>
      </c>
      <c r="I22" s="8" t="s">
        <v>57</v>
      </c>
      <c r="J22" s="9" t="s">
        <v>25</v>
      </c>
      <c r="K22" s="10">
        <v>12</v>
      </c>
      <c r="L22" s="11">
        <v>19.61</v>
      </c>
      <c r="M22" s="11">
        <f t="shared" si="0"/>
        <v>235.32</v>
      </c>
      <c r="N22" s="12">
        <v>0</v>
      </c>
      <c r="O22" s="12"/>
      <c r="P22" s="12"/>
      <c r="Q22" s="3" t="s">
        <v>26</v>
      </c>
      <c r="R22" s="3"/>
      <c r="S22" s="3"/>
      <c r="T22" s="41" t="s">
        <v>27</v>
      </c>
      <c r="U22" s="93">
        <v>12</v>
      </c>
      <c r="V22" s="61"/>
      <c r="W22" s="82">
        <f t="shared" si="1"/>
        <v>0</v>
      </c>
    </row>
    <row r="23" spans="1:23" ht="18.75" customHeight="1">
      <c r="A23" s="2" t="s">
        <v>18</v>
      </c>
      <c r="B23" s="3"/>
      <c r="C23" s="4" t="s">
        <v>19</v>
      </c>
      <c r="D23" s="5" t="s">
        <v>20</v>
      </c>
      <c r="E23" s="6">
        <v>18</v>
      </c>
      <c r="F23" s="7" t="s">
        <v>21</v>
      </c>
      <c r="G23" s="3" t="s">
        <v>22</v>
      </c>
      <c r="H23" s="3" t="s">
        <v>58</v>
      </c>
      <c r="I23" s="8" t="s">
        <v>59</v>
      </c>
      <c r="J23" s="9" t="s">
        <v>25</v>
      </c>
      <c r="K23" s="10">
        <v>580</v>
      </c>
      <c r="L23" s="11">
        <v>4</v>
      </c>
      <c r="M23" s="11">
        <f t="shared" si="0"/>
        <v>2320</v>
      </c>
      <c r="N23" s="12">
        <v>0</v>
      </c>
      <c r="O23" s="12"/>
      <c r="P23" s="12"/>
      <c r="Q23" s="3" t="s">
        <v>26</v>
      </c>
      <c r="R23" s="3"/>
      <c r="S23" s="3"/>
      <c r="T23" s="41" t="s">
        <v>27</v>
      </c>
      <c r="U23" s="93">
        <v>580</v>
      </c>
      <c r="V23" s="61"/>
      <c r="W23" s="82">
        <f t="shared" si="1"/>
        <v>0</v>
      </c>
    </row>
    <row r="24" spans="1:23" ht="18.75" customHeight="1">
      <c r="A24" s="2" t="s">
        <v>18</v>
      </c>
      <c r="B24" s="3"/>
      <c r="C24" s="4" t="s">
        <v>19</v>
      </c>
      <c r="D24" s="5" t="s">
        <v>20</v>
      </c>
      <c r="E24" s="6">
        <v>19</v>
      </c>
      <c r="F24" s="7" t="s">
        <v>21</v>
      </c>
      <c r="G24" s="3" t="s">
        <v>22</v>
      </c>
      <c r="H24" s="3" t="s">
        <v>60</v>
      </c>
      <c r="I24" s="8" t="s">
        <v>61</v>
      </c>
      <c r="J24" s="9" t="s">
        <v>25</v>
      </c>
      <c r="K24" s="10">
        <v>2</v>
      </c>
      <c r="L24" s="11">
        <v>64.54</v>
      </c>
      <c r="M24" s="11">
        <f t="shared" si="0"/>
        <v>129.08</v>
      </c>
      <c r="N24" s="12">
        <v>0</v>
      </c>
      <c r="O24" s="12"/>
      <c r="P24" s="12"/>
      <c r="Q24" s="3" t="s">
        <v>26</v>
      </c>
      <c r="R24" s="3"/>
      <c r="S24" s="3"/>
      <c r="T24" s="41" t="s">
        <v>27</v>
      </c>
      <c r="U24" s="93">
        <v>2</v>
      </c>
      <c r="V24" s="61"/>
      <c r="W24" s="82">
        <f t="shared" si="1"/>
        <v>0</v>
      </c>
    </row>
    <row r="25" spans="1:23" ht="18.75" customHeight="1">
      <c r="A25" s="2" t="s">
        <v>18</v>
      </c>
      <c r="B25" s="3"/>
      <c r="C25" s="4" t="s">
        <v>19</v>
      </c>
      <c r="D25" s="5" t="s">
        <v>20</v>
      </c>
      <c r="E25" s="6">
        <v>20</v>
      </c>
      <c r="F25" s="7" t="s">
        <v>21</v>
      </c>
      <c r="G25" s="3" t="s">
        <v>22</v>
      </c>
      <c r="H25" s="3" t="s">
        <v>62</v>
      </c>
      <c r="I25" s="8" t="s">
        <v>63</v>
      </c>
      <c r="J25" s="9" t="s">
        <v>25</v>
      </c>
      <c r="K25" s="10">
        <v>8</v>
      </c>
      <c r="L25" s="11">
        <v>31.31</v>
      </c>
      <c r="M25" s="11">
        <f t="shared" si="0"/>
        <v>250.48</v>
      </c>
      <c r="N25" s="12">
        <v>0</v>
      </c>
      <c r="O25" s="12"/>
      <c r="P25" s="12"/>
      <c r="Q25" s="3" t="s">
        <v>26</v>
      </c>
      <c r="R25" s="3"/>
      <c r="S25" s="3"/>
      <c r="T25" s="41" t="s">
        <v>27</v>
      </c>
      <c r="U25" s="93">
        <v>8</v>
      </c>
      <c r="V25" s="61"/>
      <c r="W25" s="82">
        <f t="shared" si="1"/>
        <v>0</v>
      </c>
    </row>
    <row r="26" spans="1:23" ht="18.75" customHeight="1">
      <c r="A26" s="2" t="s">
        <v>18</v>
      </c>
      <c r="B26" s="3"/>
      <c r="C26" s="4" t="s">
        <v>19</v>
      </c>
      <c r="D26" s="5" t="s">
        <v>20</v>
      </c>
      <c r="E26" s="6">
        <v>21</v>
      </c>
      <c r="F26" s="7" t="s">
        <v>21</v>
      </c>
      <c r="G26" s="3" t="s">
        <v>22</v>
      </c>
      <c r="H26" s="3" t="s">
        <v>64</v>
      </c>
      <c r="I26" s="8" t="s">
        <v>65</v>
      </c>
      <c r="J26" s="9" t="s">
        <v>25</v>
      </c>
      <c r="K26" s="10">
        <v>4</v>
      </c>
      <c r="L26" s="11">
        <v>23.38</v>
      </c>
      <c r="M26" s="11">
        <f t="shared" si="0"/>
        <v>93.52</v>
      </c>
      <c r="N26" s="12">
        <v>0</v>
      </c>
      <c r="O26" s="12"/>
      <c r="P26" s="12"/>
      <c r="Q26" s="3" t="s">
        <v>26</v>
      </c>
      <c r="R26" s="3"/>
      <c r="S26" s="3"/>
      <c r="T26" s="41" t="s">
        <v>27</v>
      </c>
      <c r="U26" s="93">
        <v>4</v>
      </c>
      <c r="V26" s="61"/>
      <c r="W26" s="82">
        <f t="shared" si="1"/>
        <v>0</v>
      </c>
    </row>
    <row r="27" spans="1:23" ht="18.75" customHeight="1">
      <c r="A27" s="2" t="s">
        <v>18</v>
      </c>
      <c r="B27" s="3"/>
      <c r="C27" s="4" t="s">
        <v>19</v>
      </c>
      <c r="D27" s="5" t="s">
        <v>20</v>
      </c>
      <c r="E27" s="6">
        <v>22</v>
      </c>
      <c r="F27" s="7" t="s">
        <v>21</v>
      </c>
      <c r="G27" s="3" t="s">
        <v>22</v>
      </c>
      <c r="H27" s="3" t="s">
        <v>66</v>
      </c>
      <c r="I27" s="8" t="s">
        <v>67</v>
      </c>
      <c r="J27" s="9" t="s">
        <v>25</v>
      </c>
      <c r="K27" s="10">
        <v>1</v>
      </c>
      <c r="L27" s="11">
        <v>817.45</v>
      </c>
      <c r="M27" s="11">
        <f t="shared" si="0"/>
        <v>817.45</v>
      </c>
      <c r="N27" s="12">
        <v>0</v>
      </c>
      <c r="O27" s="12"/>
      <c r="P27" s="12"/>
      <c r="Q27" s="3" t="s">
        <v>26</v>
      </c>
      <c r="R27" s="3"/>
      <c r="S27" s="3"/>
      <c r="T27" s="41" t="s">
        <v>27</v>
      </c>
      <c r="U27" s="93">
        <v>1</v>
      </c>
      <c r="V27" s="61"/>
      <c r="W27" s="82">
        <f t="shared" si="1"/>
        <v>0</v>
      </c>
    </row>
    <row r="28" spans="1:23" ht="18.75" customHeight="1">
      <c r="A28" s="2" t="s">
        <v>18</v>
      </c>
      <c r="B28" s="3"/>
      <c r="C28" s="4" t="s">
        <v>75</v>
      </c>
      <c r="D28" s="13" t="s">
        <v>68</v>
      </c>
      <c r="E28" s="6">
        <v>23</v>
      </c>
      <c r="F28" s="7" t="s">
        <v>69</v>
      </c>
      <c r="G28" s="3" t="s">
        <v>22</v>
      </c>
      <c r="H28" s="3" t="s">
        <v>76</v>
      </c>
      <c r="I28" s="14" t="s">
        <v>77</v>
      </c>
      <c r="J28" s="9" t="s">
        <v>25</v>
      </c>
      <c r="K28" s="10">
        <v>6</v>
      </c>
      <c r="L28" s="15">
        <v>58.8</v>
      </c>
      <c r="M28" s="11">
        <f t="shared" si="0"/>
        <v>352.79999999999995</v>
      </c>
      <c r="N28" s="12">
        <v>0</v>
      </c>
      <c r="O28" s="12">
        <v>0</v>
      </c>
      <c r="P28" s="12">
        <v>1.122</v>
      </c>
      <c r="Q28" s="3" t="s">
        <v>26</v>
      </c>
      <c r="R28" s="3"/>
      <c r="S28" s="3"/>
      <c r="T28" s="41"/>
      <c r="U28" s="93">
        <v>6</v>
      </c>
      <c r="V28" s="61"/>
      <c r="W28" s="82">
        <f t="shared" si="1"/>
        <v>0</v>
      </c>
    </row>
    <row r="29" spans="1:23" ht="30.75" customHeight="1">
      <c r="A29" s="2" t="s">
        <v>18</v>
      </c>
      <c r="B29" s="3"/>
      <c r="C29" s="4" t="s">
        <v>75</v>
      </c>
      <c r="D29" s="13" t="s">
        <v>68</v>
      </c>
      <c r="E29" s="6">
        <v>24</v>
      </c>
      <c r="F29" s="7" t="s">
        <v>69</v>
      </c>
      <c r="G29" s="3" t="s">
        <v>22</v>
      </c>
      <c r="H29" s="3" t="s">
        <v>78</v>
      </c>
      <c r="I29" s="14" t="s">
        <v>79</v>
      </c>
      <c r="J29" s="9" t="s">
        <v>80</v>
      </c>
      <c r="K29" s="10">
        <v>255</v>
      </c>
      <c r="L29" s="15">
        <v>17.2</v>
      </c>
      <c r="M29" s="11">
        <f t="shared" si="0"/>
        <v>4386</v>
      </c>
      <c r="N29" s="12">
        <v>0</v>
      </c>
      <c r="O29" s="12">
        <v>0</v>
      </c>
      <c r="P29" s="12">
        <v>11.73</v>
      </c>
      <c r="Q29" s="3" t="s">
        <v>26</v>
      </c>
      <c r="R29" s="3"/>
      <c r="S29" s="3"/>
      <c r="T29" s="41"/>
      <c r="U29" s="93">
        <v>255</v>
      </c>
      <c r="V29" s="61"/>
      <c r="W29" s="82">
        <f t="shared" si="1"/>
        <v>0</v>
      </c>
    </row>
    <row r="30" spans="1:23" ht="18.75" customHeight="1">
      <c r="A30" s="2" t="s">
        <v>18</v>
      </c>
      <c r="B30" s="3"/>
      <c r="C30" s="4" t="s">
        <v>75</v>
      </c>
      <c r="D30" s="13" t="s">
        <v>68</v>
      </c>
      <c r="E30" s="6">
        <v>25</v>
      </c>
      <c r="F30" s="7" t="s">
        <v>69</v>
      </c>
      <c r="G30" s="3" t="s">
        <v>22</v>
      </c>
      <c r="H30" s="3" t="s">
        <v>81</v>
      </c>
      <c r="I30" s="14" t="s">
        <v>82</v>
      </c>
      <c r="J30" s="9" t="s">
        <v>25</v>
      </c>
      <c r="K30" s="10">
        <v>196</v>
      </c>
      <c r="L30" s="11">
        <v>18</v>
      </c>
      <c r="M30" s="11">
        <f t="shared" si="0"/>
        <v>3528</v>
      </c>
      <c r="N30" s="12">
        <v>0</v>
      </c>
      <c r="O30" s="12">
        <v>0</v>
      </c>
      <c r="P30" s="12">
        <v>9.996</v>
      </c>
      <c r="Q30" s="3" t="s">
        <v>26</v>
      </c>
      <c r="R30" s="3"/>
      <c r="S30" s="3"/>
      <c r="T30" s="41"/>
      <c r="U30" s="93">
        <v>196</v>
      </c>
      <c r="V30" s="61"/>
      <c r="W30" s="82">
        <f t="shared" si="1"/>
        <v>0</v>
      </c>
    </row>
    <row r="31" spans="1:23" ht="18.75" customHeight="1">
      <c r="A31" s="2" t="s">
        <v>18</v>
      </c>
      <c r="B31" s="3"/>
      <c r="C31" s="4" t="s">
        <v>75</v>
      </c>
      <c r="D31" s="13" t="s">
        <v>68</v>
      </c>
      <c r="E31" s="6">
        <v>26</v>
      </c>
      <c r="F31" s="7" t="s">
        <v>69</v>
      </c>
      <c r="G31" s="3" t="s">
        <v>22</v>
      </c>
      <c r="H31" s="3" t="s">
        <v>83</v>
      </c>
      <c r="I31" s="14" t="s">
        <v>84</v>
      </c>
      <c r="J31" s="9" t="s">
        <v>25</v>
      </c>
      <c r="K31" s="10">
        <v>6</v>
      </c>
      <c r="L31" s="15">
        <v>96.3</v>
      </c>
      <c r="M31" s="11">
        <f t="shared" si="0"/>
        <v>577.8</v>
      </c>
      <c r="N31" s="12">
        <v>0</v>
      </c>
      <c r="O31" s="12">
        <v>0</v>
      </c>
      <c r="P31" s="12">
        <v>1.836</v>
      </c>
      <c r="Q31" s="3" t="s">
        <v>26</v>
      </c>
      <c r="R31" s="3"/>
      <c r="S31" s="3"/>
      <c r="T31" s="41"/>
      <c r="U31" s="93">
        <v>6</v>
      </c>
      <c r="V31" s="61"/>
      <c r="W31" s="82">
        <f t="shared" si="1"/>
        <v>0</v>
      </c>
    </row>
    <row r="32" spans="1:23" ht="18.75" customHeight="1">
      <c r="A32" s="2" t="s">
        <v>18</v>
      </c>
      <c r="B32" s="3"/>
      <c r="C32" s="4" t="s">
        <v>75</v>
      </c>
      <c r="D32" s="13" t="s">
        <v>68</v>
      </c>
      <c r="E32" s="6">
        <v>27</v>
      </c>
      <c r="F32" s="7" t="s">
        <v>69</v>
      </c>
      <c r="G32" s="3" t="s">
        <v>22</v>
      </c>
      <c r="H32" s="3" t="s">
        <v>85</v>
      </c>
      <c r="I32" s="14" t="s">
        <v>86</v>
      </c>
      <c r="J32" s="9" t="s">
        <v>25</v>
      </c>
      <c r="K32" s="10">
        <v>2</v>
      </c>
      <c r="L32" s="15">
        <v>103</v>
      </c>
      <c r="M32" s="11">
        <f t="shared" si="0"/>
        <v>206</v>
      </c>
      <c r="N32" s="12">
        <v>0</v>
      </c>
      <c r="O32" s="12">
        <v>0</v>
      </c>
      <c r="P32" s="12">
        <v>0.654</v>
      </c>
      <c r="Q32" s="3" t="s">
        <v>26</v>
      </c>
      <c r="R32" s="3"/>
      <c r="S32" s="3"/>
      <c r="T32" s="41"/>
      <c r="U32" s="93">
        <v>2</v>
      </c>
      <c r="V32" s="61"/>
      <c r="W32" s="82">
        <f t="shared" si="1"/>
        <v>0</v>
      </c>
    </row>
    <row r="33" spans="1:23" ht="30.75" customHeight="1">
      <c r="A33" s="2" t="s">
        <v>18</v>
      </c>
      <c r="B33" s="3"/>
      <c r="C33" s="4" t="s">
        <v>75</v>
      </c>
      <c r="D33" s="13" t="s">
        <v>68</v>
      </c>
      <c r="E33" s="6">
        <v>28</v>
      </c>
      <c r="F33" s="7" t="s">
        <v>69</v>
      </c>
      <c r="G33" s="3" t="s">
        <v>22</v>
      </c>
      <c r="H33" s="3" t="s">
        <v>87</v>
      </c>
      <c r="I33" s="14" t="s">
        <v>88</v>
      </c>
      <c r="J33" s="9" t="s">
        <v>25</v>
      </c>
      <c r="K33" s="10">
        <v>6</v>
      </c>
      <c r="L33" s="15">
        <v>93.4</v>
      </c>
      <c r="M33" s="11">
        <f t="shared" si="0"/>
        <v>560.4000000000001</v>
      </c>
      <c r="N33" s="12">
        <v>0</v>
      </c>
      <c r="O33" s="12">
        <v>0</v>
      </c>
      <c r="P33" s="12">
        <v>1.782</v>
      </c>
      <c r="Q33" s="3" t="s">
        <v>26</v>
      </c>
      <c r="R33" s="3"/>
      <c r="S33" s="3"/>
      <c r="T33" s="41"/>
      <c r="U33" s="93">
        <v>6</v>
      </c>
      <c r="V33" s="61"/>
      <c r="W33" s="82">
        <f t="shared" si="1"/>
        <v>0</v>
      </c>
    </row>
    <row r="34" spans="1:23" ht="18.75" customHeight="1">
      <c r="A34" s="2" t="s">
        <v>18</v>
      </c>
      <c r="B34" s="3"/>
      <c r="C34" s="4" t="s">
        <v>75</v>
      </c>
      <c r="D34" s="13" t="s">
        <v>68</v>
      </c>
      <c r="E34" s="6">
        <v>29</v>
      </c>
      <c r="F34" s="7" t="s">
        <v>69</v>
      </c>
      <c r="G34" s="3" t="s">
        <v>22</v>
      </c>
      <c r="H34" s="3" t="s">
        <v>89</v>
      </c>
      <c r="I34" s="14" t="s">
        <v>90</v>
      </c>
      <c r="J34" s="9" t="s">
        <v>25</v>
      </c>
      <c r="K34" s="10">
        <v>2</v>
      </c>
      <c r="L34" s="15">
        <v>59.8</v>
      </c>
      <c r="M34" s="11">
        <f t="shared" si="0"/>
        <v>119.6</v>
      </c>
      <c r="N34" s="12">
        <v>0</v>
      </c>
      <c r="O34" s="12">
        <v>0</v>
      </c>
      <c r="P34" s="12">
        <v>0.38</v>
      </c>
      <c r="Q34" s="3" t="s">
        <v>26</v>
      </c>
      <c r="R34" s="3"/>
      <c r="S34" s="3"/>
      <c r="T34" s="41"/>
      <c r="U34" s="93">
        <v>2</v>
      </c>
      <c r="V34" s="61"/>
      <c r="W34" s="82">
        <f t="shared" si="1"/>
        <v>0</v>
      </c>
    </row>
    <row r="35" spans="1:23" ht="30.75" customHeight="1">
      <c r="A35" s="2" t="s">
        <v>18</v>
      </c>
      <c r="B35" s="3"/>
      <c r="C35" s="4" t="s">
        <v>75</v>
      </c>
      <c r="D35" s="13" t="s">
        <v>68</v>
      </c>
      <c r="E35" s="6">
        <v>30</v>
      </c>
      <c r="F35" s="7" t="s">
        <v>69</v>
      </c>
      <c r="G35" s="3" t="s">
        <v>22</v>
      </c>
      <c r="H35" s="3" t="s">
        <v>91</v>
      </c>
      <c r="I35" s="14" t="s">
        <v>92</v>
      </c>
      <c r="J35" s="9" t="s">
        <v>25</v>
      </c>
      <c r="K35" s="10">
        <v>6</v>
      </c>
      <c r="L35" s="15">
        <v>408</v>
      </c>
      <c r="M35" s="11">
        <f t="shared" si="0"/>
        <v>2448</v>
      </c>
      <c r="N35" s="12">
        <v>0</v>
      </c>
      <c r="O35" s="12">
        <v>0</v>
      </c>
      <c r="P35" s="12">
        <v>7.344</v>
      </c>
      <c r="Q35" s="3" t="s">
        <v>26</v>
      </c>
      <c r="R35" s="3"/>
      <c r="S35" s="3"/>
      <c r="T35" s="41"/>
      <c r="U35" s="93">
        <v>6</v>
      </c>
      <c r="V35" s="61"/>
      <c r="W35" s="82">
        <f t="shared" si="1"/>
        <v>0</v>
      </c>
    </row>
    <row r="36" spans="1:23" ht="18.75" customHeight="1">
      <c r="A36" s="2" t="s">
        <v>18</v>
      </c>
      <c r="B36" s="3"/>
      <c r="C36" s="4" t="s">
        <v>75</v>
      </c>
      <c r="D36" s="13" t="s">
        <v>68</v>
      </c>
      <c r="E36" s="6">
        <v>31</v>
      </c>
      <c r="F36" s="7" t="s">
        <v>69</v>
      </c>
      <c r="G36" s="3" t="s">
        <v>22</v>
      </c>
      <c r="H36" s="3" t="s">
        <v>93</v>
      </c>
      <c r="I36" s="14" t="s">
        <v>94</v>
      </c>
      <c r="J36" s="9" t="s">
        <v>25</v>
      </c>
      <c r="K36" s="10">
        <v>1</v>
      </c>
      <c r="L36" s="11">
        <v>4890</v>
      </c>
      <c r="M36" s="11">
        <f t="shared" si="0"/>
        <v>4890</v>
      </c>
      <c r="N36" s="12">
        <v>0</v>
      </c>
      <c r="O36" s="12">
        <v>0</v>
      </c>
      <c r="P36" s="12">
        <v>12.398</v>
      </c>
      <c r="Q36" s="3" t="s">
        <v>26</v>
      </c>
      <c r="R36" s="3"/>
      <c r="S36" s="3"/>
      <c r="T36" s="41"/>
      <c r="U36" s="93">
        <v>1</v>
      </c>
      <c r="V36" s="61"/>
      <c r="W36" s="82">
        <f t="shared" si="1"/>
        <v>0</v>
      </c>
    </row>
    <row r="37" spans="1:23" ht="18.75" customHeight="1">
      <c r="A37" s="16" t="s">
        <v>18</v>
      </c>
      <c r="B37" s="17"/>
      <c r="C37" s="18" t="s">
        <v>75</v>
      </c>
      <c r="D37" s="19"/>
      <c r="E37" s="20">
        <v>0</v>
      </c>
      <c r="F37" s="19" t="s">
        <v>72</v>
      </c>
      <c r="G37" s="21"/>
      <c r="H37" s="21" t="s">
        <v>96</v>
      </c>
      <c r="I37" s="22" t="s">
        <v>97</v>
      </c>
      <c r="J37" s="91"/>
      <c r="K37" s="92"/>
      <c r="L37" s="25"/>
      <c r="M37" s="25">
        <v>15563.6</v>
      </c>
      <c r="N37" s="26">
        <v>0</v>
      </c>
      <c r="O37" s="26">
        <v>0</v>
      </c>
      <c r="P37" s="26">
        <v>34.564</v>
      </c>
      <c r="Q37" s="21"/>
      <c r="R37" s="21"/>
      <c r="S37" s="21"/>
      <c r="T37" s="40"/>
      <c r="U37" s="87"/>
      <c r="V37" s="76"/>
      <c r="W37" s="81">
        <f>SUM(W38:W44)</f>
        <v>0</v>
      </c>
    </row>
    <row r="38" spans="1:23" ht="18.75" customHeight="1">
      <c r="A38" s="2" t="s">
        <v>18</v>
      </c>
      <c r="B38" s="3"/>
      <c r="C38" s="4" t="s">
        <v>98</v>
      </c>
      <c r="D38" s="13" t="s">
        <v>68</v>
      </c>
      <c r="E38" s="6">
        <v>32</v>
      </c>
      <c r="F38" s="7" t="s">
        <v>69</v>
      </c>
      <c r="G38" s="3" t="s">
        <v>22</v>
      </c>
      <c r="H38" s="3" t="s">
        <v>99</v>
      </c>
      <c r="I38" s="14" t="s">
        <v>100</v>
      </c>
      <c r="J38" s="9" t="s">
        <v>80</v>
      </c>
      <c r="K38" s="10">
        <v>125</v>
      </c>
      <c r="L38" s="15">
        <v>26.8</v>
      </c>
      <c r="M38" s="11">
        <f aca="true" t="shared" si="2" ref="M38:M44">L38*K38</f>
        <v>3350</v>
      </c>
      <c r="N38" s="12">
        <v>0</v>
      </c>
      <c r="O38" s="12">
        <v>0</v>
      </c>
      <c r="P38" s="12">
        <v>8.5</v>
      </c>
      <c r="Q38" s="3" t="s">
        <v>26</v>
      </c>
      <c r="R38" s="3"/>
      <c r="S38" s="3"/>
      <c r="T38" s="41"/>
      <c r="U38" s="93">
        <v>125</v>
      </c>
      <c r="V38" s="61"/>
      <c r="W38" s="82">
        <f>V38*U38</f>
        <v>0</v>
      </c>
    </row>
    <row r="39" spans="1:23" ht="18.75" customHeight="1">
      <c r="A39" s="2" t="s">
        <v>18</v>
      </c>
      <c r="B39" s="3"/>
      <c r="C39" s="4" t="s">
        <v>98</v>
      </c>
      <c r="D39" s="13" t="s">
        <v>68</v>
      </c>
      <c r="E39" s="6">
        <v>33</v>
      </c>
      <c r="F39" s="7" t="s">
        <v>69</v>
      </c>
      <c r="G39" s="3" t="s">
        <v>22</v>
      </c>
      <c r="H39" s="3" t="s">
        <v>101</v>
      </c>
      <c r="I39" s="14" t="s">
        <v>102</v>
      </c>
      <c r="J39" s="9" t="s">
        <v>80</v>
      </c>
      <c r="K39" s="10">
        <v>410</v>
      </c>
      <c r="L39" s="15">
        <v>15.8</v>
      </c>
      <c r="M39" s="11">
        <f t="shared" si="2"/>
        <v>6478</v>
      </c>
      <c r="N39" s="12">
        <v>0</v>
      </c>
      <c r="O39" s="12">
        <v>0</v>
      </c>
      <c r="P39" s="12">
        <v>16.4</v>
      </c>
      <c r="Q39" s="3" t="s">
        <v>26</v>
      </c>
      <c r="R39" s="3"/>
      <c r="S39" s="3"/>
      <c r="T39" s="41"/>
      <c r="U39" s="93">
        <v>410</v>
      </c>
      <c r="V39" s="61"/>
      <c r="W39" s="82">
        <f aca="true" t="shared" si="3" ref="W39:W44">V39*U39</f>
        <v>0</v>
      </c>
    </row>
    <row r="40" spans="1:23" ht="18.75" customHeight="1">
      <c r="A40" s="2" t="s">
        <v>18</v>
      </c>
      <c r="B40" s="3"/>
      <c r="C40" s="4" t="s">
        <v>98</v>
      </c>
      <c r="D40" s="13" t="s">
        <v>68</v>
      </c>
      <c r="E40" s="6">
        <v>34</v>
      </c>
      <c r="F40" s="7" t="s">
        <v>69</v>
      </c>
      <c r="G40" s="3" t="s">
        <v>22</v>
      </c>
      <c r="H40" s="3" t="s">
        <v>103</v>
      </c>
      <c r="I40" s="14" t="s">
        <v>104</v>
      </c>
      <c r="J40" s="9" t="s">
        <v>25</v>
      </c>
      <c r="K40" s="10">
        <v>1</v>
      </c>
      <c r="L40" s="15">
        <v>2370</v>
      </c>
      <c r="M40" s="11">
        <f t="shared" si="2"/>
        <v>2370</v>
      </c>
      <c r="N40" s="12">
        <v>0</v>
      </c>
      <c r="O40" s="12">
        <v>0</v>
      </c>
      <c r="P40" s="12">
        <v>4</v>
      </c>
      <c r="Q40" s="3" t="s">
        <v>26</v>
      </c>
      <c r="R40" s="3"/>
      <c r="S40" s="3"/>
      <c r="T40" s="41"/>
      <c r="U40" s="93">
        <v>1</v>
      </c>
      <c r="V40" s="61"/>
      <c r="W40" s="82">
        <f t="shared" si="3"/>
        <v>0</v>
      </c>
    </row>
    <row r="41" spans="1:23" ht="18.75" customHeight="1">
      <c r="A41" s="2" t="s">
        <v>18</v>
      </c>
      <c r="B41" s="3"/>
      <c r="C41" s="4" t="s">
        <v>98</v>
      </c>
      <c r="D41" s="13" t="s">
        <v>68</v>
      </c>
      <c r="E41" s="6">
        <v>35</v>
      </c>
      <c r="F41" s="7" t="s">
        <v>69</v>
      </c>
      <c r="G41" s="3" t="s">
        <v>22</v>
      </c>
      <c r="H41" s="3" t="s">
        <v>105</v>
      </c>
      <c r="I41" s="14" t="s">
        <v>106</v>
      </c>
      <c r="J41" s="9" t="s">
        <v>25</v>
      </c>
      <c r="K41" s="10">
        <v>4</v>
      </c>
      <c r="L41" s="15">
        <v>178</v>
      </c>
      <c r="M41" s="11">
        <f t="shared" si="2"/>
        <v>712</v>
      </c>
      <c r="N41" s="12">
        <v>0</v>
      </c>
      <c r="O41" s="12">
        <v>0</v>
      </c>
      <c r="P41" s="12">
        <v>1.2</v>
      </c>
      <c r="Q41" s="3" t="s">
        <v>26</v>
      </c>
      <c r="R41" s="3"/>
      <c r="S41" s="3"/>
      <c r="T41" s="41"/>
      <c r="U41" s="93">
        <v>4</v>
      </c>
      <c r="V41" s="61"/>
      <c r="W41" s="82">
        <f t="shared" si="3"/>
        <v>0</v>
      </c>
    </row>
    <row r="42" spans="1:23" ht="18.75" customHeight="1">
      <c r="A42" s="2" t="s">
        <v>18</v>
      </c>
      <c r="B42" s="3"/>
      <c r="C42" s="4" t="s">
        <v>98</v>
      </c>
      <c r="D42" s="13" t="s">
        <v>68</v>
      </c>
      <c r="E42" s="6">
        <v>36</v>
      </c>
      <c r="F42" s="7" t="s">
        <v>69</v>
      </c>
      <c r="G42" s="3" t="s">
        <v>22</v>
      </c>
      <c r="H42" s="3" t="s">
        <v>107</v>
      </c>
      <c r="I42" s="14" t="s">
        <v>108</v>
      </c>
      <c r="J42" s="9" t="s">
        <v>25</v>
      </c>
      <c r="K42" s="10">
        <v>8</v>
      </c>
      <c r="L42" s="11">
        <v>10.7</v>
      </c>
      <c r="M42" s="11">
        <f t="shared" si="2"/>
        <v>85.6</v>
      </c>
      <c r="N42" s="12">
        <v>0</v>
      </c>
      <c r="O42" s="12">
        <v>0</v>
      </c>
      <c r="P42" s="12">
        <v>0.144</v>
      </c>
      <c r="Q42" s="3" t="s">
        <v>26</v>
      </c>
      <c r="R42" s="3"/>
      <c r="S42" s="3"/>
      <c r="T42" s="41"/>
      <c r="U42" s="93">
        <v>8</v>
      </c>
      <c r="V42" s="61"/>
      <c r="W42" s="82">
        <f t="shared" si="3"/>
        <v>0</v>
      </c>
    </row>
    <row r="43" spans="1:23" ht="18.75" customHeight="1">
      <c r="A43" s="2" t="s">
        <v>18</v>
      </c>
      <c r="B43" s="3"/>
      <c r="C43" s="4" t="s">
        <v>98</v>
      </c>
      <c r="D43" s="13" t="s">
        <v>68</v>
      </c>
      <c r="E43" s="6">
        <v>37</v>
      </c>
      <c r="F43" s="7" t="s">
        <v>69</v>
      </c>
      <c r="G43" s="3" t="s">
        <v>22</v>
      </c>
      <c r="H43" s="3" t="s">
        <v>109</v>
      </c>
      <c r="I43" s="14" t="s">
        <v>110</v>
      </c>
      <c r="J43" s="9" t="s">
        <v>25</v>
      </c>
      <c r="K43" s="10">
        <v>8</v>
      </c>
      <c r="L43" s="11">
        <v>101</v>
      </c>
      <c r="M43" s="11">
        <f t="shared" si="2"/>
        <v>808</v>
      </c>
      <c r="N43" s="12">
        <v>0</v>
      </c>
      <c r="O43" s="12">
        <v>0</v>
      </c>
      <c r="P43" s="12">
        <v>1.36</v>
      </c>
      <c r="Q43" s="3" t="s">
        <v>26</v>
      </c>
      <c r="R43" s="3"/>
      <c r="S43" s="3"/>
      <c r="T43" s="41"/>
      <c r="U43" s="93">
        <v>8</v>
      </c>
      <c r="V43" s="61"/>
      <c r="W43" s="82">
        <f t="shared" si="3"/>
        <v>0</v>
      </c>
    </row>
    <row r="44" spans="1:23" ht="18.75" customHeight="1">
      <c r="A44" s="2" t="s">
        <v>18</v>
      </c>
      <c r="B44" s="3"/>
      <c r="C44" s="4" t="s">
        <v>98</v>
      </c>
      <c r="D44" s="13" t="s">
        <v>68</v>
      </c>
      <c r="E44" s="6">
        <v>38</v>
      </c>
      <c r="F44" s="7" t="s">
        <v>69</v>
      </c>
      <c r="G44" s="3" t="s">
        <v>22</v>
      </c>
      <c r="H44" s="3" t="s">
        <v>111</v>
      </c>
      <c r="I44" s="14" t="s">
        <v>112</v>
      </c>
      <c r="J44" s="9" t="s">
        <v>25</v>
      </c>
      <c r="K44" s="10">
        <v>8</v>
      </c>
      <c r="L44" s="11">
        <v>220</v>
      </c>
      <c r="M44" s="11">
        <f t="shared" si="2"/>
        <v>1760</v>
      </c>
      <c r="N44" s="12">
        <v>0</v>
      </c>
      <c r="O44" s="12">
        <v>0</v>
      </c>
      <c r="P44" s="12">
        <v>2.96</v>
      </c>
      <c r="Q44" s="3" t="s">
        <v>26</v>
      </c>
      <c r="R44" s="3"/>
      <c r="S44" s="3"/>
      <c r="T44" s="41"/>
      <c r="U44" s="93">
        <v>8</v>
      </c>
      <c r="V44" s="61"/>
      <c r="W44" s="82">
        <f t="shared" si="3"/>
        <v>0</v>
      </c>
    </row>
    <row r="45" spans="1:23" ht="18.75" customHeight="1">
      <c r="A45" s="16" t="s">
        <v>18</v>
      </c>
      <c r="B45" s="17"/>
      <c r="C45" s="18" t="s">
        <v>19</v>
      </c>
      <c r="D45" s="19"/>
      <c r="E45" s="20">
        <v>0</v>
      </c>
      <c r="F45" s="19" t="s">
        <v>72</v>
      </c>
      <c r="G45" s="21"/>
      <c r="H45" s="21" t="s">
        <v>21</v>
      </c>
      <c r="I45" s="22" t="s">
        <v>113</v>
      </c>
      <c r="J45" s="91"/>
      <c r="K45" s="92"/>
      <c r="L45" s="25"/>
      <c r="M45" s="25">
        <v>12032.5</v>
      </c>
      <c r="N45" s="26">
        <v>0.00747</v>
      </c>
      <c r="O45" s="26">
        <v>0</v>
      </c>
      <c r="P45" s="26">
        <v>38.324</v>
      </c>
      <c r="Q45" s="21"/>
      <c r="R45" s="21"/>
      <c r="S45" s="21"/>
      <c r="T45" s="40"/>
      <c r="U45" s="87"/>
      <c r="V45" s="76"/>
      <c r="W45" s="81">
        <f>W46</f>
        <v>0</v>
      </c>
    </row>
    <row r="46" spans="1:23" ht="18.75" customHeight="1">
      <c r="A46" s="16" t="s">
        <v>18</v>
      </c>
      <c r="B46" s="17"/>
      <c r="C46" s="18" t="s">
        <v>75</v>
      </c>
      <c r="D46" s="19"/>
      <c r="E46" s="20">
        <v>0</v>
      </c>
      <c r="F46" s="19" t="s">
        <v>72</v>
      </c>
      <c r="G46" s="21"/>
      <c r="H46" s="21" t="s">
        <v>114</v>
      </c>
      <c r="I46" s="22" t="s">
        <v>115</v>
      </c>
      <c r="J46" s="91"/>
      <c r="K46" s="92"/>
      <c r="L46" s="25"/>
      <c r="M46" s="25">
        <v>12032.5</v>
      </c>
      <c r="N46" s="26">
        <v>0.00747</v>
      </c>
      <c r="O46" s="26">
        <v>0</v>
      </c>
      <c r="P46" s="26">
        <v>38.324</v>
      </c>
      <c r="Q46" s="21"/>
      <c r="R46" s="21"/>
      <c r="S46" s="21"/>
      <c r="T46" s="40"/>
      <c r="U46" s="87"/>
      <c r="V46" s="76"/>
      <c r="W46" s="81">
        <f>SUM(W47:W49)</f>
        <v>0</v>
      </c>
    </row>
    <row r="47" spans="1:23" ht="30.75" customHeight="1">
      <c r="A47" s="2" t="s">
        <v>18</v>
      </c>
      <c r="B47" s="3"/>
      <c r="C47" s="4" t="s">
        <v>98</v>
      </c>
      <c r="D47" s="13" t="s">
        <v>68</v>
      </c>
      <c r="E47" s="6">
        <v>39</v>
      </c>
      <c r="F47" s="7" t="s">
        <v>69</v>
      </c>
      <c r="G47" s="3" t="s">
        <v>21</v>
      </c>
      <c r="H47" s="3" t="s">
        <v>116</v>
      </c>
      <c r="I47" s="14" t="s">
        <v>117</v>
      </c>
      <c r="J47" s="9" t="s">
        <v>25</v>
      </c>
      <c r="K47" s="10">
        <v>9</v>
      </c>
      <c r="L47" s="11">
        <v>223</v>
      </c>
      <c r="M47" s="11">
        <f>L47*K47</f>
        <v>2007</v>
      </c>
      <c r="N47" s="12">
        <v>0</v>
      </c>
      <c r="O47" s="12">
        <v>0</v>
      </c>
      <c r="P47" s="12">
        <v>7.56</v>
      </c>
      <c r="Q47" s="3" t="s">
        <v>26</v>
      </c>
      <c r="R47" s="3"/>
      <c r="S47" s="3"/>
      <c r="T47" s="41"/>
      <c r="U47" s="93">
        <v>9</v>
      </c>
      <c r="V47" s="61"/>
      <c r="W47" s="82">
        <f>V47*U47</f>
        <v>0</v>
      </c>
    </row>
    <row r="48" spans="1:23" ht="30.75" customHeight="1">
      <c r="A48" s="2" t="s">
        <v>18</v>
      </c>
      <c r="B48" s="3"/>
      <c r="C48" s="4" t="s">
        <v>98</v>
      </c>
      <c r="D48" s="13" t="s">
        <v>68</v>
      </c>
      <c r="E48" s="6">
        <v>40</v>
      </c>
      <c r="F48" s="7" t="s">
        <v>69</v>
      </c>
      <c r="G48" s="3" t="s">
        <v>21</v>
      </c>
      <c r="H48" s="3" t="s">
        <v>118</v>
      </c>
      <c r="I48" s="14" t="s">
        <v>119</v>
      </c>
      <c r="J48" s="9" t="s">
        <v>25</v>
      </c>
      <c r="K48" s="10">
        <v>580</v>
      </c>
      <c r="L48" s="15">
        <v>16.3</v>
      </c>
      <c r="M48" s="11">
        <f>L48*K48</f>
        <v>9454</v>
      </c>
      <c r="N48" s="12">
        <v>0</v>
      </c>
      <c r="O48" s="12">
        <v>0</v>
      </c>
      <c r="P48" s="12">
        <v>29</v>
      </c>
      <c r="Q48" s="3" t="s">
        <v>26</v>
      </c>
      <c r="R48" s="3"/>
      <c r="S48" s="3"/>
      <c r="T48" s="41"/>
      <c r="U48" s="93">
        <v>580</v>
      </c>
      <c r="V48" s="61"/>
      <c r="W48" s="82">
        <f aca="true" t="shared" si="4" ref="W48:W49">V48*U48</f>
        <v>0</v>
      </c>
    </row>
    <row r="49" spans="1:23" ht="30.75" customHeight="1">
      <c r="A49" s="2" t="s">
        <v>18</v>
      </c>
      <c r="B49" s="3"/>
      <c r="C49" s="4" t="s">
        <v>98</v>
      </c>
      <c r="D49" s="13" t="s">
        <v>68</v>
      </c>
      <c r="E49" s="6">
        <v>41</v>
      </c>
      <c r="F49" s="7" t="s">
        <v>69</v>
      </c>
      <c r="G49" s="3" t="s">
        <v>21</v>
      </c>
      <c r="H49" s="3" t="s">
        <v>120</v>
      </c>
      <c r="I49" s="14" t="s">
        <v>121</v>
      </c>
      <c r="J49" s="9" t="s">
        <v>80</v>
      </c>
      <c r="K49" s="10">
        <v>9</v>
      </c>
      <c r="L49" s="11">
        <v>63.5</v>
      </c>
      <c r="M49" s="11">
        <f>L49*K49</f>
        <v>571.5</v>
      </c>
      <c r="N49" s="12">
        <v>0.00747</v>
      </c>
      <c r="O49" s="12">
        <v>0</v>
      </c>
      <c r="P49" s="12">
        <v>1.764</v>
      </c>
      <c r="Q49" s="3" t="s">
        <v>26</v>
      </c>
      <c r="R49" s="3"/>
      <c r="S49" s="3"/>
      <c r="T49" s="41"/>
      <c r="U49" s="93">
        <v>9</v>
      </c>
      <c r="V49" s="61"/>
      <c r="W49" s="82">
        <f t="shared" si="4"/>
        <v>0</v>
      </c>
    </row>
    <row r="50" spans="1:23" ht="18.75" customHeight="1">
      <c r="A50" s="16" t="s">
        <v>18</v>
      </c>
      <c r="B50" s="17"/>
      <c r="C50" s="18" t="s">
        <v>19</v>
      </c>
      <c r="D50" s="19"/>
      <c r="E50" s="20">
        <v>0</v>
      </c>
      <c r="F50" s="19" t="s">
        <v>72</v>
      </c>
      <c r="G50" s="21"/>
      <c r="H50" s="21" t="s">
        <v>122</v>
      </c>
      <c r="I50" s="22" t="s">
        <v>123</v>
      </c>
      <c r="J50" s="91"/>
      <c r="K50" s="92"/>
      <c r="L50" s="25"/>
      <c r="M50" s="25">
        <v>6199</v>
      </c>
      <c r="N50" s="26">
        <v>0</v>
      </c>
      <c r="O50" s="26">
        <v>0</v>
      </c>
      <c r="P50" s="26">
        <v>17</v>
      </c>
      <c r="Q50" s="21"/>
      <c r="R50" s="21"/>
      <c r="S50" s="21"/>
      <c r="T50" s="40"/>
      <c r="U50" s="94"/>
      <c r="V50" s="76"/>
      <c r="W50" s="81">
        <f>SUM(W51:W52)</f>
        <v>0</v>
      </c>
    </row>
    <row r="51" spans="1:23" ht="18.75" customHeight="1">
      <c r="A51" s="2" t="s">
        <v>18</v>
      </c>
      <c r="B51" s="3"/>
      <c r="C51" s="4" t="s">
        <v>75</v>
      </c>
      <c r="D51" s="13" t="s">
        <v>68</v>
      </c>
      <c r="E51" s="6">
        <v>42</v>
      </c>
      <c r="F51" s="7" t="s">
        <v>69</v>
      </c>
      <c r="G51" s="44" t="s">
        <v>122</v>
      </c>
      <c r="H51" s="44" t="s">
        <v>124</v>
      </c>
      <c r="I51" s="34" t="s">
        <v>125</v>
      </c>
      <c r="J51" s="9" t="s">
        <v>126</v>
      </c>
      <c r="K51" s="10">
        <v>12</v>
      </c>
      <c r="L51" s="11">
        <v>352</v>
      </c>
      <c r="M51" s="11">
        <f>L51*K51</f>
        <v>4224</v>
      </c>
      <c r="N51" s="12">
        <v>0</v>
      </c>
      <c r="O51" s="12">
        <v>0</v>
      </c>
      <c r="P51" s="12">
        <v>12</v>
      </c>
      <c r="Q51" s="3" t="s">
        <v>26</v>
      </c>
      <c r="R51" s="3"/>
      <c r="S51" s="3"/>
      <c r="T51" s="41"/>
      <c r="U51" s="93">
        <v>12</v>
      </c>
      <c r="V51" s="61"/>
      <c r="W51" s="82">
        <f>V51*U51</f>
        <v>0</v>
      </c>
    </row>
    <row r="52" spans="1:23" ht="18.75" customHeight="1" thickBot="1">
      <c r="A52" s="2" t="s">
        <v>18</v>
      </c>
      <c r="B52" s="3"/>
      <c r="C52" s="4" t="s">
        <v>75</v>
      </c>
      <c r="D52" s="13" t="s">
        <v>68</v>
      </c>
      <c r="E52" s="6">
        <v>43</v>
      </c>
      <c r="F52" s="66" t="s">
        <v>69</v>
      </c>
      <c r="G52" s="68" t="s">
        <v>122</v>
      </c>
      <c r="H52" s="69" t="s">
        <v>127</v>
      </c>
      <c r="I52" s="70" t="s">
        <v>128</v>
      </c>
      <c r="J52" s="67" t="s">
        <v>126</v>
      </c>
      <c r="K52" s="10">
        <v>5</v>
      </c>
      <c r="L52" s="11">
        <v>395</v>
      </c>
      <c r="M52" s="11">
        <f>L52*K52</f>
        <v>1975</v>
      </c>
      <c r="N52" s="12">
        <v>0</v>
      </c>
      <c r="O52" s="12">
        <v>0</v>
      </c>
      <c r="P52" s="12">
        <v>5</v>
      </c>
      <c r="Q52" s="3" t="s">
        <v>26</v>
      </c>
      <c r="R52" s="3"/>
      <c r="S52" s="3"/>
      <c r="T52" s="41"/>
      <c r="U52" s="95">
        <v>5</v>
      </c>
      <c r="V52" s="83"/>
      <c r="W52" s="84">
        <f>V52*U52</f>
        <v>0</v>
      </c>
    </row>
    <row r="53" spans="1:20" ht="18.75" customHeight="1">
      <c r="A53" s="27"/>
      <c r="B53" s="28"/>
      <c r="C53" s="29"/>
      <c r="D53" s="30"/>
      <c r="E53" s="39"/>
      <c r="F53" s="31"/>
      <c r="G53" s="28"/>
      <c r="H53" s="28"/>
      <c r="I53" s="38"/>
      <c r="J53" s="35"/>
      <c r="K53" s="36"/>
      <c r="L53" s="37"/>
      <c r="M53" s="37"/>
      <c r="N53" s="32"/>
      <c r="O53" s="32"/>
      <c r="P53" s="32"/>
      <c r="Q53" s="28"/>
      <c r="R53" s="28"/>
      <c r="S53" s="28"/>
      <c r="T53" s="28"/>
    </row>
    <row r="54" spans="1:20" ht="18.75" customHeight="1">
      <c r="A54" s="27"/>
      <c r="B54" s="28"/>
      <c r="C54" s="29"/>
      <c r="D54" s="30"/>
      <c r="E54" s="39"/>
      <c r="F54" s="31"/>
      <c r="G54" s="28"/>
      <c r="H54" s="28"/>
      <c r="I54" s="38"/>
      <c r="J54" s="35"/>
      <c r="K54" s="36"/>
      <c r="L54" s="37"/>
      <c r="M54" s="37"/>
      <c r="N54" s="32"/>
      <c r="O54" s="32"/>
      <c r="P54" s="32"/>
      <c r="Q54" s="28"/>
      <c r="R54" s="28"/>
      <c r="S54" s="28"/>
      <c r="T54" s="28"/>
    </row>
    <row r="55" spans="9:23" ht="17.25" customHeight="1">
      <c r="I55" s="63" t="s">
        <v>137</v>
      </c>
      <c r="J55" s="64"/>
      <c r="K55" s="64"/>
      <c r="L55" s="64"/>
      <c r="M55" s="65">
        <f>M50+M45+M4</f>
        <v>98672.84000000001</v>
      </c>
      <c r="N55" s="62"/>
      <c r="O55" s="62"/>
      <c r="P55" s="62"/>
      <c r="Q55" s="62"/>
      <c r="R55" s="62"/>
      <c r="S55" s="62"/>
      <c r="T55" s="62"/>
      <c r="U55" s="89"/>
      <c r="V55" s="78"/>
      <c r="W55" s="78">
        <f>W4+W45+W50</f>
        <v>0</v>
      </c>
    </row>
    <row r="56" spans="9:23" ht="15" hidden="1">
      <c r="I56" s="63" t="s">
        <v>138</v>
      </c>
      <c r="J56" s="64"/>
      <c r="K56" s="64"/>
      <c r="L56" s="64"/>
      <c r="M56" s="65"/>
      <c r="N56" s="62"/>
      <c r="O56" s="62"/>
      <c r="P56" s="62"/>
      <c r="Q56" s="62"/>
      <c r="R56" s="62"/>
      <c r="S56" s="62"/>
      <c r="T56" s="62"/>
      <c r="U56" s="89"/>
      <c r="V56" s="78"/>
      <c r="W56" s="78">
        <f>M55-W55</f>
        <v>98672.84000000001</v>
      </c>
    </row>
    <row r="57" spans="9:23" ht="15">
      <c r="I57" s="63" t="s">
        <v>131</v>
      </c>
      <c r="J57" s="64"/>
      <c r="K57" s="64"/>
      <c r="L57" s="64"/>
      <c r="M57" s="65"/>
      <c r="N57" s="62"/>
      <c r="O57" s="62"/>
      <c r="P57" s="62"/>
      <c r="Q57" s="62"/>
      <c r="R57" s="62"/>
      <c r="S57" s="62"/>
      <c r="T57" s="62"/>
      <c r="U57" s="89"/>
      <c r="V57" s="78"/>
      <c r="W57" s="90">
        <f>W56/M55</f>
        <v>1</v>
      </c>
    </row>
    <row r="58" spans="9:23" ht="15">
      <c r="I58" s="63" t="s">
        <v>129</v>
      </c>
      <c r="J58" s="64"/>
      <c r="K58" s="64"/>
      <c r="L58" s="64"/>
      <c r="M58" s="65">
        <f>M55*21%</f>
        <v>20721.296400000003</v>
      </c>
      <c r="N58" s="62"/>
      <c r="O58" s="62"/>
      <c r="P58" s="62"/>
      <c r="Q58" s="62"/>
      <c r="R58" s="62"/>
      <c r="S58" s="62"/>
      <c r="T58" s="62"/>
      <c r="U58" s="89"/>
      <c r="V58" s="78"/>
      <c r="W58" s="78">
        <f>W55*21%</f>
        <v>0</v>
      </c>
    </row>
    <row r="59" spans="9:24" ht="15">
      <c r="I59" s="64" t="s">
        <v>130</v>
      </c>
      <c r="J59" s="64"/>
      <c r="K59" s="64"/>
      <c r="L59" s="64"/>
      <c r="M59" s="65">
        <f>M58+M55</f>
        <v>119394.13640000002</v>
      </c>
      <c r="N59" s="62"/>
      <c r="O59" s="62"/>
      <c r="P59" s="62"/>
      <c r="Q59" s="62"/>
      <c r="R59" s="62"/>
      <c r="S59" s="62"/>
      <c r="T59" s="62"/>
      <c r="U59" s="89"/>
      <c r="V59" s="78"/>
      <c r="W59" s="78">
        <f>SUM(W55+W58)</f>
        <v>0</v>
      </c>
      <c r="X59" s="77"/>
    </row>
    <row r="60" spans="9:22" ht="15.75">
      <c r="I60" s="33"/>
      <c r="J60" s="33"/>
      <c r="K60" s="33"/>
      <c r="L60" s="33"/>
      <c r="M60" s="33"/>
      <c r="V60" s="75"/>
    </row>
  </sheetData>
  <mergeCells count="2">
    <mergeCell ref="U2:W2"/>
    <mergeCell ref="D2:M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Kallasová Daniela</dc:creator>
  <cp:keywords/>
  <dc:description/>
  <cp:lastModifiedBy>Univerzita Karlova v Praze</cp:lastModifiedBy>
  <cp:lastPrinted>2018-02-21T13:29:00Z</cp:lastPrinted>
  <dcterms:created xsi:type="dcterms:W3CDTF">2018-02-14T06:44:23Z</dcterms:created>
  <dcterms:modified xsi:type="dcterms:W3CDTF">2018-02-21T14:28:16Z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17.1.8.0</vt:lpwstr>
  </property>
</Properties>
</file>