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activeTab="0"/>
  </bookViews>
  <sheets>
    <sheet name="List1" sheetId="1" r:id="rId1"/>
    <sheet name="List2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<sst xmlns="http://schemas.openxmlformats.org/spreadsheetml/2006/main" count="217" uniqueCount="114">
  <si>
    <t>Nabídku zaslal:</t>
  </si>
  <si>
    <t>Dne:</t>
  </si>
  <si>
    <t>Požadovaná četnost závozů:</t>
  </si>
  <si>
    <t>PONDĚLÍ + STŘEDA + PÁTEK</t>
  </si>
  <si>
    <t>PČ</t>
  </si>
  <si>
    <t>Sloupec1</t>
  </si>
  <si>
    <t>Specifikace</t>
  </si>
  <si>
    <t>Přesné označení nabízeného produktu (nebo číslo v katalogu dodavatele)</t>
  </si>
  <si>
    <t>Certifikace  Klasa, nebo ekvivalentní certifikace*</t>
  </si>
  <si>
    <t>Certifikace GLOBALG.A.P. nebo ekvivalentní certifikace*</t>
  </si>
  <si>
    <t>MJ</t>
  </si>
  <si>
    <t>Minimální trvanlivost</t>
  </si>
  <si>
    <t>Cena za MJ bez DPH ***</t>
  </si>
  <si>
    <t>DPH</t>
  </si>
  <si>
    <t>BRABMOROVE-SPALIKY-PHA</t>
  </si>
  <si>
    <t>chlazené, vyrobeno z bramborového těsta</t>
  </si>
  <si>
    <t>kg</t>
  </si>
  <si>
    <t>BRAMBOROVE-HALUSKY-PHA</t>
  </si>
  <si>
    <t>Bramborové halušky</t>
  </si>
  <si>
    <t>chlazené, vyrobeno  z bramborového těsta</t>
  </si>
  <si>
    <t>BRAMBOROVE-KNEDLIKY-PLNENE-UZENINOU-PHA</t>
  </si>
  <si>
    <t>BRAMBOROVE-KNEDLIKY-PLNENE-UZENYM-MASEM-PHA</t>
  </si>
  <si>
    <t>BRAMBOROVE-OVALKY-PLNENE-MAKEM-PHA</t>
  </si>
  <si>
    <t>BRAMBOROVY-KNEDLIK-PHA</t>
  </si>
  <si>
    <t>chlazený, balený, krájený</t>
  </si>
  <si>
    <t>BRAMBOROVY-SALAT-S-MAJONEZOU-10KG-PHA</t>
  </si>
  <si>
    <t>Bramborový salát s majonézou 10kg</t>
  </si>
  <si>
    <t>chlazené, balené v kbelíku</t>
  </si>
  <si>
    <t>BRAMBOROVY-SALAT-S-MAJONEZOU-5KG-PHA</t>
  </si>
  <si>
    <t>Bramborový salát s majonézou 5kg</t>
  </si>
  <si>
    <t>BRAMBOROVY-SALAT-S-MAJONEZOU-2KG-PHA</t>
  </si>
  <si>
    <t>Bramborový salát s majonézou 2kg</t>
  </si>
  <si>
    <t>chlazené, balené v sáčku</t>
  </si>
  <si>
    <t>Regenerace v konvektomatu (v páře) při teplotě 100°C po dobu cca 7 – 10 minut. Knedlík z kynutého těsta, vařený v páře.</t>
  </si>
  <si>
    <t>ks</t>
  </si>
  <si>
    <t>KYNUTE-KNEDLIKY-S-JAHODOVOU-NAPLNI-PHA</t>
  </si>
  <si>
    <t>KYNUTE-KNEDLIKY-S-MERUNKOVOU-NAPLNI-PHA</t>
  </si>
  <si>
    <t>KYNUTE-KNEDLIKY-S-BORUVKOVOU-NAPLNI-PHA</t>
  </si>
  <si>
    <t>5 dní</t>
  </si>
  <si>
    <t>ALPSKY-KNEDLIK-S-POVIDLY-PHA</t>
  </si>
  <si>
    <t>MALINOVE-KNEDLICKY-Z-BRAMBOROVEHO-TESTA-PHA</t>
  </si>
  <si>
    <t>BRAMBOROVY-SALAT-ZAKLADNI-10KG-PHA</t>
  </si>
  <si>
    <t>Bramborový salát základní 10kg</t>
  </si>
  <si>
    <t>BRAMBOROVY-SALAT-ZAKLADNI-2KG-PHA</t>
  </si>
  <si>
    <t>Bramborový salát základní 2kg</t>
  </si>
  <si>
    <t>BRAMBOROVY-ZAKLAD-NEOCHUCENY-2KG-PHA</t>
  </si>
  <si>
    <t>Bramborový základ neochucený (na bramborák) 2kg</t>
  </si>
  <si>
    <t>BRAMBOROVY-ZAKLAD-NEOCHUCENY-5KG-PHA</t>
  </si>
  <si>
    <t>Bramborový základ neochucený (na bramborák) 5kg</t>
  </si>
  <si>
    <t>Celkem</t>
  </si>
  <si>
    <t>CESKY-KNEDLIK-KRAJENY-VEGAN-PHA</t>
  </si>
  <si>
    <t>vyplňte</t>
  </si>
  <si>
    <t>Certifikace výrobce/dodavatele</t>
  </si>
  <si>
    <t>Sloupec2</t>
  </si>
  <si>
    <t>Sloupec3</t>
  </si>
  <si>
    <t>Sloupec4</t>
  </si>
  <si>
    <t>Sloupec5</t>
  </si>
  <si>
    <t>Vpište ANO, jestli je výrobce/dodavatel certifikován</t>
  </si>
  <si>
    <t>Certifikace výrobce BRC</t>
  </si>
  <si>
    <t>Certifikace výrobce IFS</t>
  </si>
  <si>
    <t>Certifikace výrobce FSSC 2022, nebo ISO 2022</t>
  </si>
  <si>
    <t>Celkem KČ bez DPH</t>
  </si>
  <si>
    <t>Celkem BODY</t>
  </si>
  <si>
    <t>Všechny certifikace musí být platné a dodavatel  je doloží spolu s nabídkou a k tomu i produktové listy nabízených produktů.</t>
  </si>
  <si>
    <t>Název (váha se může lišit v rozsahu 5%)</t>
  </si>
  <si>
    <t>Specifikace (může se lišit v rozsahu 5%)</t>
  </si>
  <si>
    <t>Alpský knedlík s povidly 300g</t>
  </si>
  <si>
    <t>Certifikace Q CZ, nebo ekvivalentní certifikace*</t>
  </si>
  <si>
    <t xml:space="preserve">* Vpište do sloupce slovo ANO, jestli Vámi nabízený produk má certifikaci Q CZ,  KLASA, nebo certifikaci GLOBALG.A.P., nebo ekvivalentní certifikát </t>
  </si>
  <si>
    <t>Brabmorové špalíky 20g</t>
  </si>
  <si>
    <t>Kynuté knedlíky s jahodovou náplní 60g</t>
  </si>
  <si>
    <t>Kynuté knedlíky s meruňkovou náplní 60g</t>
  </si>
  <si>
    <t>Kynuté knedlíky s borůvkovou náplní 60g</t>
  </si>
  <si>
    <t>Malinové knedličky z bramborového těsta 30g</t>
  </si>
  <si>
    <t>Bramborové knedlíky plněné uzeninou 50g</t>
  </si>
  <si>
    <t>Bramborové knedlíky plnené uzeným masem 50g</t>
  </si>
  <si>
    <t>Bramborový knedlík kalibr 35-38g</t>
  </si>
  <si>
    <t>Bramborové oválky plněné mákem 60g</t>
  </si>
  <si>
    <t>6 dní</t>
  </si>
  <si>
    <t>Měrná jednotka - prodej</t>
  </si>
  <si>
    <t>KNEDLIK-HOUSKOVY-KRAJENY-HK</t>
  </si>
  <si>
    <t>KNEDLIK-HOUSKOVY-KRAJENY-PHA</t>
  </si>
  <si>
    <t>BRABMOROVE-SPALIKY-HK</t>
  </si>
  <si>
    <t>BRAMBOROVE-HALUSKY-HK</t>
  </si>
  <si>
    <t>BRAMBOROVE-KNEDLIKY-PLNENE-UZENINOU-HK</t>
  </si>
  <si>
    <t>BRAMBOROVE-KNEDLIKY-PLNENE-UZENYM-MASEM-HK</t>
  </si>
  <si>
    <t>BRAMBOROVE-OVALKY-PLNENE-MAKEM-HK</t>
  </si>
  <si>
    <t>BRAMBOROVY-KNEDLIK-HK</t>
  </si>
  <si>
    <t>BRAMBOROVY-SALAT-S-MAJONEZOU-10KG-HK</t>
  </si>
  <si>
    <t>BRAMBOROVY-SALAT-S-MAJONEZOU-5KG-HK</t>
  </si>
  <si>
    <t>BRAMBOROVY-SALAT-S-MAJONEZOU-2KG-HK</t>
  </si>
  <si>
    <t>KYNUTE-KNEDLIKY-S-JAHODOVOU-NAPLNI-HK</t>
  </si>
  <si>
    <t>KYNUTE-KNEDLIKY-S-MERUNKOVOU-NAPLNI-HK</t>
  </si>
  <si>
    <t>KYNUTE-KNEDLIKY-S-BORUVKOVOU-NAPLNI-HK</t>
  </si>
  <si>
    <t>CESKY-KNEDLIK-KRAJENY-VEGAN-HK</t>
  </si>
  <si>
    <t>ALPSKY-KNEDLIK-S-POVIDLY-HK</t>
  </si>
  <si>
    <t>MALINOVE-KNEDLICKY-Z-BRAMBOROVEHO-TESTA-HK</t>
  </si>
  <si>
    <t>BRAMBOROVY-SALAT-ZAKLADNI-10KG-HK</t>
  </si>
  <si>
    <t>BRAMBOROVY-SALAT-ZAKLADNI-2KG-HK</t>
  </si>
  <si>
    <t>BRAMBOROVY-ZAKLAD-NEOCHUCENY-2KG-HK</t>
  </si>
  <si>
    <t>BRAMBOROVY-ZAKLAD-NEOCHUCENY-5KG-HK</t>
  </si>
  <si>
    <t>Váha 1 ks (v případě, že se MJ Kg mění na ks)</t>
  </si>
  <si>
    <t>Předpokládané množství</t>
  </si>
  <si>
    <t>Minimální mnžství na objednávce2</t>
  </si>
  <si>
    <t>Cena celkem bez DPH</t>
  </si>
  <si>
    <t>Cena celkem s DPH</t>
  </si>
  <si>
    <t>Cena za 1 ks/kg, dle objednávání</t>
  </si>
  <si>
    <t>údaje určené na prodej prostřednictvím interního eshopu</t>
  </si>
  <si>
    <t>poznámka</t>
  </si>
  <si>
    <r>
      <t xml:space="preserve">Knedlík krájený </t>
    </r>
    <r>
      <rPr>
        <b/>
        <i/>
        <sz val="12"/>
        <rFont val="Calibri"/>
        <family val="2"/>
        <scheme val="minor"/>
      </rPr>
      <t>VEGAN 800g</t>
    </r>
  </si>
  <si>
    <t>Knedlík houskový krájený  600g</t>
  </si>
  <si>
    <t>Chlupaté bramborové knedlíky</t>
  </si>
  <si>
    <t>CHLUPATE-BRAMBOROVE-KNEDLIKY-HK</t>
  </si>
  <si>
    <t>CHLUPATE-BRAMBOROVE-KNEDLIKY-PHA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</si>
</sst>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&quot; dní&quot;"/>
    <numFmt numFmtId="165" formatCode="#,##0.00\ &quot;Kč&quot;"/>
    <numFmt numFmtId="177" formatCode="0%"/>
    <numFmt numFmtId="178" formatCode="#,##0"/>
    <numFmt numFmtId="179" formatCode="General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9"/>
      <name val="Verdana"/>
      <family val="2"/>
    </font>
    <font>
      <b/>
      <sz val="11"/>
      <color theme="0" tint="-0.0499799996614456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89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6" fillId="0" borderId="3" xfId="21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9" fontId="0" fillId="2" borderId="1" xfId="2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>
      <alignment vertical="center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0" fillId="7" borderId="4" xfId="0" applyFill="1" applyBorder="1" applyAlignment="1">
      <alignment vertical="center"/>
    </xf>
    <xf numFmtId="0" fontId="0" fillId="7" borderId="9" xfId="0" applyFill="1" applyBorder="1" applyAlignment="1">
      <alignment horizontal="center" vertical="center"/>
    </xf>
    <xf numFmtId="165" fontId="0" fillId="7" borderId="9" xfId="0" applyNumberFormat="1" applyFill="1" applyBorder="1" applyAlignment="1">
      <alignment horizontal="center" vertical="center"/>
    </xf>
    <xf numFmtId="165" fontId="5" fillId="7" borderId="5" xfId="0" applyNumberFormat="1" applyFont="1" applyFill="1" applyBorder="1" applyAlignment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/>
    <xf numFmtId="0" fontId="0" fillId="5" borderId="0" xfId="0" applyFill="1"/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65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0" borderId="0" xfId="0" applyFont="1"/>
    <xf numFmtId="0" fontId="0" fillId="0" borderId="2" xfId="0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0" fontId="7" fillId="0" borderId="3" xfId="21" applyFont="1" applyBorder="1" applyAlignment="1">
      <alignment vertical="center"/>
      <protection/>
    </xf>
    <xf numFmtId="0" fontId="6" fillId="0" borderId="1" xfId="21" applyFont="1" applyBorder="1" applyAlignment="1">
      <alignment vertical="center"/>
      <protection/>
    </xf>
    <xf numFmtId="0" fontId="7" fillId="0" borderId="1" xfId="21" applyFont="1" applyBorder="1" applyAlignment="1">
      <alignment vertical="center"/>
      <protection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17" xfId="0" applyFill="1" applyBorder="1"/>
    <xf numFmtId="0" fontId="0" fillId="5" borderId="17" xfId="0" applyFill="1" applyBorder="1" applyAlignment="1">
      <alignment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3" fontId="0" fillId="5" borderId="17" xfId="0" applyNumberFormat="1" applyFill="1" applyBorder="1" applyAlignment="1">
      <alignment horizontal="center" vertical="center"/>
    </xf>
    <xf numFmtId="165" fontId="0" fillId="5" borderId="17" xfId="0" applyNumberFormat="1" applyFill="1" applyBorder="1" applyAlignment="1">
      <alignment horizontal="center" vertical="center"/>
    </xf>
    <xf numFmtId="9" fontId="0" fillId="5" borderId="17" xfId="0" applyNumberFormat="1" applyFill="1" applyBorder="1" applyAlignment="1">
      <alignment horizontal="center" vertical="center"/>
    </xf>
    <xf numFmtId="2" fontId="4" fillId="5" borderId="18" xfId="0" applyNumberFormat="1" applyFont="1" applyFill="1" applyBorder="1" applyAlignment="1">
      <alignment horizontal="center" vertical="center" wrapText="1"/>
    </xf>
    <xf numFmtId="165" fontId="0" fillId="5" borderId="2" xfId="0" applyNumberForma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5" borderId="2" xfId="0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165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0" fillId="5" borderId="1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9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3" xfId="21"/>
  </cellStyles>
  <dxfs count="116">
    <dxf>
      <fill>
        <patternFill patternType="solid">
          <bgColor theme="0" tint="-0.1499900072813034"/>
        </patternFill>
      </fill>
      <border>
        <left style="thin"/>
        <right style="thin"/>
        <top style="thin"/>
        <bottom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/>
      </border>
    </dxf>
    <dxf>
      <numFmt numFmtId="177" formatCode="0%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65" formatCode="#,##0.00\ &quot;Kč&quot;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numFmt numFmtId="178" formatCode="#,##0"/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  <protection hidden="1" locked="0"/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general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medium"/>
        <right style="thin"/>
        <top style="thin"/>
        <bottom style="medium"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alignment horizontal="center" vertical="bottom" textRotation="0" wrapText="1" shrinkToFit="1" readingOrder="0"/>
    </dxf>
    <dxf>
      <fill>
        <patternFill patternType="solid">
          <bgColor theme="0" tint="-0.1499900072813034"/>
        </patternFill>
      </fill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fill>
        <patternFill patternType="solid">
          <bgColor theme="0" tint="-0.1499900072813034"/>
        </patternFill>
      </fill>
      <border>
        <left/>
        <right/>
        <top style="thin"/>
        <bottom/>
      </border>
    </dxf>
    <dxf>
      <protection hidden="1" locked="0"/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protection hidden="1" locked="0"/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protection hidden="1" locked="0"/>
    </dxf>
    <dxf>
      <fill>
        <patternFill patternType="solid">
          <bgColor theme="9" tint="0.39998000860214233"/>
        </patternFill>
      </fill>
      <border>
        <left/>
        <right style="thin"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  <alignment horizontal="center" vertical="center" textRotation="0" wrapText="1" shrinkToFit="1" readingOrder="0"/>
    </dxf>
    <dxf>
      <fill>
        <patternFill patternType="solid">
          <bgColor theme="9" tint="0.39998000860214233"/>
        </patternFill>
      </fill>
      <alignment horizontal="general" vertical="center" textRotation="0" wrapText="1" shrinkToFit="1" readingOrder="0"/>
      <border>
        <left style="thin"/>
        <right/>
        <top/>
        <bottom/>
        <vertical/>
        <horizontal/>
      </border>
    </dxf>
    <dxf>
      <fill>
        <patternFill patternType="solid">
          <bgColor theme="9" tint="0.39998000860214233"/>
        </patternFill>
      </fill>
    </dxf>
    <dxf>
      <fill>
        <patternFill patternType="solid">
          <bgColor theme="9" tint="0.39998000860214233"/>
        </patternFill>
      </fill>
    </dxf>
    <dxf>
      <border>
        <top style="thin"/>
      </border>
    </dxf>
    <dxf>
      <fill>
        <patternFill patternType="solid">
          <bgColor theme="0" tint="-0.1499900072813034"/>
        </patternFill>
      </fill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0" tint="-0.04997999966144562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medium"/>
        <top style="thin"/>
        <bottom style="thin"/>
      </border>
      <protection hidden="1" locked="0"/>
    </dxf>
    <dxf>
      <numFmt numFmtId="165" formatCode="#,##0.00\ &quot;Kč&quot;"/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numFmt numFmtId="165" formatCode="#,##0.00\ &quot;Kč&quot;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64" formatCode="0&quot; dní&quot;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78" formatCode="#,##0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/>
        <top style="thin"/>
        <bottom style="thin"/>
      </border>
      <protection hidden="1" locked="0"/>
    </dxf>
    <dxf>
      <fill>
        <patternFill patternType="solid">
          <bgColor theme="0"/>
        </patternFill>
      </fill>
      <alignment horizontal="center" vertical="center"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ill>
        <patternFill>
          <bgColor rgb="FFFFFF00"/>
        </patternFill>
      </fill>
      <alignment horizontal="center"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ill>
        <patternFill patternType="solid">
          <bgColor theme="9" tint="0.5999900102615356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ill>
        <patternFill patternType="solid">
          <bgColor rgb="FFFFFF00"/>
        </patternFill>
      </fill>
      <alignment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numFmt numFmtId="165" formatCode="#,##0.00\ &quot;Kč&quot;"/>
      <fill>
        <patternFill patternType="solid">
          <bgColor rgb="FFFFFF00"/>
        </patternFill>
      </fill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numFmt numFmtId="179" formatCode="General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numFmt numFmtId="179" formatCode="General"/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solid">
          <bgColor theme="0"/>
        </patternFill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ill>
        <patternFill patternType="none"/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font>
        <color indexed="8"/>
      </font>
      <numFmt numFmtId="179" formatCode="General"/>
      <fill>
        <patternFill patternType="none"/>
      </fill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  <protection hidden="1" locked="0"/>
    </dxf>
    <dxf>
      <font>
        <color indexed="8"/>
      </font>
      <numFmt numFmtId="179" formatCode="General"/>
      <alignment horizontal="general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alignment horizontal="center" vertical="center" textRotation="0" wrapText="1" shrinkToFit="1" readingOrder="0"/>
      <border>
        <left/>
        <right/>
        <top style="thin"/>
        <bottom style="thin"/>
        <vertical/>
        <horizontal style="thin"/>
      </border>
    </dxf>
    <dxf>
      <border>
        <top style="thin"/>
      </border>
    </dxf>
    <dxf>
      <fill>
        <patternFill>
          <bgColor theme="0" tint="-0.1499900072813034"/>
        </patternFill>
      </fill>
      <border>
        <left style="thin"/>
        <right style="thin"/>
        <top/>
        <bottom/>
        <vertical style="thin"/>
        <horizontal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i val="0"/>
        <u val="none"/>
        <strike val="0"/>
        <sz val="11"/>
        <name val="Calibri"/>
        <color auto="1"/>
      </font>
      <fill>
        <patternFill>
          <bgColor theme="0" tint="-0.1499900072813034"/>
        </patternFill>
      </fill>
      <alignment horizontal="center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28" displayName="Tabulka128" ref="A4:U26" totalsRowCount="1" headerRowDxfId="115" totalsRowDxfId="112" tableBorderDxfId="113" headerRowBorderDxfId="114" totalsRowBorderDxfId="111">
  <autoFilter ref="A4:U25"/>
  <tableColumns count="21">
    <tableColumn id="1" name="PČ" dataDxfId="110" totalsRowLabel="Celkem" totalsRowDxfId="20"/>
    <tableColumn id="18" name="Sloupec2" dataDxfId="109" totalsRowDxfId="19"/>
    <tableColumn id="12" name="Sloupec1" dataDxfId="108" totalsRowDxfId="18"/>
    <tableColumn id="2" name="Název (váha se může lišit v rozsahu 5%)" dataDxfId="107" totalsRowDxfId="17"/>
    <tableColumn id="3" name="Specifikace (může se lišit v rozsahu 5%)" dataDxfId="106" totalsRowDxfId="16"/>
    <tableColumn id="4" name="Předpokládané množství" dataDxfId="105" totalsRowDxfId="15"/>
    <tableColumn id="17" name="MJ" dataDxfId="104" totalsRowDxfId="14"/>
    <tableColumn id="20" name="Cena za MJ bez DPH ***" dataDxfId="103" totalsRowDxfId="13"/>
    <tableColumn id="5" name="Přesné označení nabízeného produktu (nebo číslo v katalogu dodavatele)" dataDxfId="102" totalsRowDxfId="12"/>
    <tableColumn id="16" name="Certifikace Q CZ, nebo ekvivalentní certifikace*" dataDxfId="101" totalsRowFunction="count" totalsRowDxfId="11"/>
    <tableColumn id="15" name="Certifikace  Klasa, nebo ekvivalentní certifikace*" dataDxfId="100" totalsRowFunction="count" totalsRowDxfId="10"/>
    <tableColumn id="14" name="Certifikace GLOBALG.A.P. nebo ekvivalentní certifikace*" dataDxfId="99" totalsRowFunction="count" totalsRowDxfId="9"/>
    <tableColumn id="6" name="Měrná jednotka - prodej" dataDxfId="98" totalsRowDxfId="8"/>
    <tableColumn id="19" name="Váha 1 ks (v případě, že se MJ Kg mění na ks)" dataDxfId="97" totalsRowDxfId="7"/>
    <tableColumn id="9" name="Cena za 1 ks/kg, dle objednávání" dataDxfId="96" totalsRowDxfId="6">
      <calculatedColumnFormula>+Tabulka128[[#This Row],[Cena za MJ bez DPH ***]]</calculatedColumnFormula>
    </tableColumn>
    <tableColumn id="7" name="Minimální mnžství na objednávce2" dataDxfId="95" totalsRowDxfId="5"/>
    <tableColumn id="8" name="Minimální trvanlivost" dataDxfId="94" totalsRowDxfId="4"/>
    <tableColumn id="10" name="Cena celkem bez DPH" dataDxfId="93" totalsRowFunction="sum" totalsRowDxfId="3">
      <calculatedColumnFormula>+Tabulka128[[#This Row],[Předpokládané množství]]*Tabulka128[[#This Row],[Cena za MJ bez DPH ***]]</calculatedColumnFormula>
    </tableColumn>
    <tableColumn id="11" name="DPH" dataDxfId="92" totalsRowDxfId="2"/>
    <tableColumn id="21" name="Cena celkem s DPH" dataDxfId="91" totalsRowFunction="sum" totalsRowDxfId="1">
      <calculatedColumnFormula>+Tabulka128[[#This Row],[DPH]]*Tabulka128[[#This Row],[Cena celkem bez DPH]]+Tabulka128[[#This Row],[Cena celkem bez DPH]]</calculatedColumnFormula>
    </tableColumn>
    <tableColumn id="13" name="poznámka" dataDxfId="90" totalsRowDxfId="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Tabulka5" displayName="Tabulka5" ref="A28:I30" totalsRowCount="1" headerRowDxfId="89" totalsRowDxfId="86" tableBorderDxfId="87" headerRowBorderDxfId="88" totalsRowBorderDxfId="85">
  <autoFilter ref="A28:I29"/>
  <tableColumns count="9">
    <tableColumn id="1" name="PČ" dataDxfId="84" totalsRowLabel="Celkem" totalsRowDxfId="47"/>
    <tableColumn id="2" name="Certifikace výrobce/dodavatele" dataDxfId="83" totalsRowDxfId="46"/>
    <tableColumn id="3" name="Sloupec1" dataDxfId="82" totalsRowDxfId="45"/>
    <tableColumn id="4" name="Specifikace" dataDxfId="81" totalsRowDxfId="44"/>
    <tableColumn id="5" name="Sloupec2" dataDxfId="80" totalsRowDxfId="43"/>
    <tableColumn id="6" name="Sloupec3" dataDxfId="79" totalsRowDxfId="42"/>
    <tableColumn id="7" name="Sloupec4" dataDxfId="78" totalsRowDxfId="41"/>
    <tableColumn id="8" name="Sloupec5" dataDxfId="77" totalsRowDxfId="40"/>
    <tableColumn id="9" name="Vpište ANO, jestli je výrobce/dodavatel certifikován" dataDxfId="76" totalsRowFunction="custom" totalsRowDxfId="39">
      <totalsRowFormula>SUBTOTAL(103,Tabulka5[Vpište ANO, jestli je výrobce/dodavatel certifikován])*20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ulka57" displayName="Tabulka57" ref="A31:I33" totalsRowCount="1" headerRowDxfId="75" totalsRowDxfId="72" tableBorderDxfId="73" headerRowBorderDxfId="74" totalsRowBorderDxfId="71">
  <autoFilter ref="A31:I32"/>
  <tableColumns count="9">
    <tableColumn id="1" name="PČ" dataDxfId="70" totalsRowLabel="Celkem" totalsRowDxfId="38"/>
    <tableColumn id="2" name="Certifikace výrobce/dodavatele" dataDxfId="69" totalsRowDxfId="37"/>
    <tableColumn id="3" name="Sloupec1" dataDxfId="68" totalsRowDxfId="36"/>
    <tableColumn id="4" name="Specifikace" dataDxfId="67" totalsRowDxfId="35"/>
    <tableColumn id="5" name="Sloupec2" dataDxfId="66" totalsRowDxfId="34"/>
    <tableColumn id="6" name="Sloupec3" dataDxfId="65" totalsRowDxfId="33"/>
    <tableColumn id="7" name="Sloupec4" dataDxfId="64" totalsRowDxfId="32"/>
    <tableColumn id="8" name="Sloupec5" dataDxfId="63" totalsRowDxfId="31"/>
    <tableColumn id="9" name="Vpište ANO, jestli je výrobce/dodavatel certifikován" dataDxfId="62" totalsRowFunction="custom" totalsRowDxfId="30">
      <totalsRowFormula>SUBTOTAL(103,Tabulka57[Vpište ANO, jestli je výrobce/dodavatel certifikován])*10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ulka58" displayName="Tabulka58" ref="A34:I36" totalsRowCount="1" headerRowDxfId="61" totalsRowDxfId="58" tableBorderDxfId="59" headerRowBorderDxfId="60" totalsRowBorderDxfId="57">
  <autoFilter ref="A34:I35"/>
  <tableColumns count="9">
    <tableColumn id="1" name="PČ" dataDxfId="56" totalsRowLabel="Celkem" totalsRowDxfId="29"/>
    <tableColumn id="2" name="Certifikace výrobce/dodavatele" dataDxfId="55" totalsRowDxfId="28"/>
    <tableColumn id="3" name="Sloupec1" dataDxfId="54" totalsRowDxfId="27"/>
    <tableColumn id="4" name="Specifikace" dataDxfId="53" totalsRowDxfId="26"/>
    <tableColumn id="5" name="Sloupec2" dataDxfId="52" totalsRowDxfId="25"/>
    <tableColumn id="6" name="Sloupec3" dataDxfId="51" totalsRowDxfId="24"/>
    <tableColumn id="7" name="Sloupec4" dataDxfId="50" totalsRowDxfId="23"/>
    <tableColumn id="8" name="Sloupec5" dataDxfId="49" totalsRowDxfId="22"/>
    <tableColumn id="9" name="Vpište ANO, jestli je výrobce/dodavatel certifikován" dataDxfId="48" totalsRowFunction="custom" totalsRowDxfId="21">
      <totalsRowFormula>SUBTOTAL(103,Tabulka58[Vpište ANO, jestli je výrobce/dodavatel certifikován])*5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showGridLines="0" tabSelected="1" zoomScale="64" zoomScaleNormal="64" workbookViewId="0" topLeftCell="A14">
      <selection activeCell="I29" sqref="I29"/>
    </sheetView>
  </sheetViews>
  <sheetFormatPr defaultColWidth="9.140625" defaultRowHeight="15"/>
  <cols>
    <col min="1" max="1" width="9.140625" style="4" customWidth="1"/>
    <col min="2" max="2" width="70.57421875" style="4" hidden="1" customWidth="1"/>
    <col min="3" max="3" width="57.140625" style="1" hidden="1" customWidth="1"/>
    <col min="4" max="4" width="50.7109375" style="1" customWidth="1"/>
    <col min="5" max="5" width="51.140625" style="1" customWidth="1"/>
    <col min="6" max="6" width="15.421875" style="4" customWidth="1"/>
    <col min="7" max="7" width="12.00390625" style="1" customWidth="1"/>
    <col min="8" max="8" width="20.57421875" style="1" customWidth="1"/>
    <col min="9" max="9" width="25.421875" style="4" customWidth="1"/>
    <col min="10" max="10" width="13.57421875" style="0" customWidth="1"/>
    <col min="11" max="11" width="12.28125" style="0" customWidth="1"/>
    <col min="12" max="12" width="11.421875" style="0" customWidth="1"/>
    <col min="13" max="13" width="14.421875" style="0" customWidth="1"/>
    <col min="14" max="14" width="13.140625" style="0" customWidth="1"/>
    <col min="15" max="15" width="27.421875" style="0" customWidth="1"/>
    <col min="16" max="16" width="16.00390625" style="0" customWidth="1"/>
    <col min="17" max="17" width="22.421875" style="0" customWidth="1"/>
    <col min="18" max="19" width="15.7109375" style="0" customWidth="1"/>
    <col min="20" max="21" width="28.57421875" style="0" customWidth="1"/>
  </cols>
  <sheetData>
    <row r="1" spans="4:5" s="1" customFormat="1" ht="35.25" customHeight="1">
      <c r="D1" s="2" t="s">
        <v>0</v>
      </c>
      <c r="E1" s="3" t="s">
        <v>51</v>
      </c>
    </row>
    <row r="2" spans="4:5" ht="31.15" customHeight="1">
      <c r="D2" s="2" t="s">
        <v>1</v>
      </c>
      <c r="E2" s="3" t="s">
        <v>51</v>
      </c>
    </row>
    <row r="3" spans="4:16" ht="31.15" customHeight="1" thickBot="1">
      <c r="D3" s="5" t="s">
        <v>2</v>
      </c>
      <c r="E3" s="6" t="s">
        <v>3</v>
      </c>
      <c r="F3" s="7"/>
      <c r="M3" s="88" t="s">
        <v>107</v>
      </c>
      <c r="N3" s="88"/>
      <c r="O3" s="88"/>
      <c r="P3" s="88"/>
    </row>
    <row r="4" spans="1:21" ht="87" customHeight="1">
      <c r="A4" s="55" t="s">
        <v>4</v>
      </c>
      <c r="B4" s="56" t="s">
        <v>53</v>
      </c>
      <c r="C4" s="56" t="s">
        <v>5</v>
      </c>
      <c r="D4" s="57" t="s">
        <v>64</v>
      </c>
      <c r="E4" s="58" t="s">
        <v>65</v>
      </c>
      <c r="F4" s="58" t="s">
        <v>102</v>
      </c>
      <c r="G4" s="57" t="s">
        <v>10</v>
      </c>
      <c r="H4" s="58" t="s">
        <v>12</v>
      </c>
      <c r="I4" s="58" t="s">
        <v>7</v>
      </c>
      <c r="J4" s="58" t="s">
        <v>67</v>
      </c>
      <c r="K4" s="58" t="s">
        <v>8</v>
      </c>
      <c r="L4" s="58" t="s">
        <v>9</v>
      </c>
      <c r="M4" s="73" t="s">
        <v>79</v>
      </c>
      <c r="N4" s="74" t="s">
        <v>101</v>
      </c>
      <c r="O4" s="74" t="s">
        <v>106</v>
      </c>
      <c r="P4" s="73" t="s">
        <v>103</v>
      </c>
      <c r="Q4" s="58" t="s">
        <v>11</v>
      </c>
      <c r="R4" s="59" t="s">
        <v>104</v>
      </c>
      <c r="S4" s="58" t="s">
        <v>13</v>
      </c>
      <c r="T4" s="71" t="s">
        <v>105</v>
      </c>
      <c r="U4" s="71" t="s">
        <v>108</v>
      </c>
    </row>
    <row r="5" spans="1:21" ht="30" customHeight="1">
      <c r="A5" s="60">
        <v>1</v>
      </c>
      <c r="B5" s="53" t="s">
        <v>82</v>
      </c>
      <c r="C5" s="53" t="s">
        <v>14</v>
      </c>
      <c r="D5" s="9" t="s">
        <v>69</v>
      </c>
      <c r="E5" s="10" t="s">
        <v>15</v>
      </c>
      <c r="F5" s="4">
        <v>30</v>
      </c>
      <c r="G5" s="14" t="s">
        <v>16</v>
      </c>
      <c r="H5" s="82">
        <v>0</v>
      </c>
      <c r="I5" s="11"/>
      <c r="J5" s="13"/>
      <c r="K5" s="13"/>
      <c r="L5" s="13"/>
      <c r="M5" s="12" t="s">
        <v>16</v>
      </c>
      <c r="N5" s="12">
        <v>1</v>
      </c>
      <c r="O5" s="75">
        <f>+Tabulka128[[#This Row],[Váha 1 ks (v případě, že se MJ Kg mění na ks)]]*Tabulka128[[#This Row],[Cena za MJ bez DPH ***]]</f>
        <v>0</v>
      </c>
      <c r="P5" s="12">
        <v>3</v>
      </c>
      <c r="Q5" s="15">
        <v>5</v>
      </c>
      <c r="R5" s="16">
        <f>+Tabulka128[[#This Row],[Předpokládané množství]]*Tabulka128[[#This Row],[Cena za MJ bez DPH ***]]</f>
        <v>0</v>
      </c>
      <c r="S5" s="17">
        <v>0</v>
      </c>
      <c r="T5" s="61">
        <f>+Tabulka128[[#This Row],[DPH]]*Tabulka128[[#This Row],[Cena celkem bez DPH]]+Tabulka128[[#This Row],[Cena celkem bez DPH]]</f>
        <v>0</v>
      </c>
      <c r="U5" s="78"/>
    </row>
    <row r="6" spans="1:21" ht="30" customHeight="1">
      <c r="A6" s="60">
        <v>2</v>
      </c>
      <c r="B6" s="53" t="s">
        <v>83</v>
      </c>
      <c r="C6" s="53" t="s">
        <v>17</v>
      </c>
      <c r="D6" s="9" t="s">
        <v>18</v>
      </c>
      <c r="E6" s="10" t="s">
        <v>19</v>
      </c>
      <c r="F6" s="14">
        <v>40</v>
      </c>
      <c r="G6" s="14" t="s">
        <v>16</v>
      </c>
      <c r="H6" s="82">
        <v>0</v>
      </c>
      <c r="I6" s="11"/>
      <c r="J6" s="13"/>
      <c r="K6" s="13"/>
      <c r="L6" s="13"/>
      <c r="M6" s="12" t="s">
        <v>16</v>
      </c>
      <c r="N6" s="12">
        <v>1</v>
      </c>
      <c r="O6" s="75">
        <f>+Tabulka128[[#This Row],[Cena za MJ bez DPH ***]]</f>
        <v>0</v>
      </c>
      <c r="P6" s="12">
        <v>3</v>
      </c>
      <c r="Q6" s="15">
        <v>5</v>
      </c>
      <c r="R6" s="16">
        <f>+Tabulka128[[#This Row],[Předpokládané množství]]*Tabulka128[[#This Row],[Cena za MJ bez DPH ***]]</f>
        <v>0</v>
      </c>
      <c r="S6" s="17">
        <v>0</v>
      </c>
      <c r="T6" s="61">
        <f>+Tabulka128[[#This Row],[DPH]]*Tabulka128[[#This Row],[Cena celkem bez DPH]]+Tabulka128[[#This Row],[Cena celkem bez DPH]]</f>
        <v>0</v>
      </c>
      <c r="U6" s="78"/>
    </row>
    <row r="7" spans="1:21" ht="30" customHeight="1">
      <c r="A7" s="60">
        <v>3</v>
      </c>
      <c r="B7" s="53" t="s">
        <v>84</v>
      </c>
      <c r="C7" s="53" t="s">
        <v>20</v>
      </c>
      <c r="D7" s="51" t="s">
        <v>74</v>
      </c>
      <c r="E7" s="10" t="s">
        <v>15</v>
      </c>
      <c r="F7" s="14">
        <v>15</v>
      </c>
      <c r="G7" s="14" t="s">
        <v>16</v>
      </c>
      <c r="H7" s="82">
        <v>0</v>
      </c>
      <c r="I7" s="11"/>
      <c r="J7" s="13"/>
      <c r="K7" s="13"/>
      <c r="L7" s="13"/>
      <c r="M7" s="12" t="s">
        <v>16</v>
      </c>
      <c r="N7" s="12">
        <v>1</v>
      </c>
      <c r="O7" s="75">
        <f>+Tabulka128[[#This Row],[Cena za MJ bez DPH ***]]</f>
        <v>0</v>
      </c>
      <c r="P7" s="12">
        <v>3</v>
      </c>
      <c r="Q7" s="15">
        <v>5</v>
      </c>
      <c r="R7" s="16">
        <f>+Tabulka128[[#This Row],[Předpokládané množství]]*Tabulka128[[#This Row],[Cena za MJ bez DPH ***]]</f>
        <v>0</v>
      </c>
      <c r="S7" s="17">
        <v>0</v>
      </c>
      <c r="T7" s="61">
        <f>+Tabulka128[[#This Row],[DPH]]*Tabulka128[[#This Row],[Cena celkem bez DPH]]+Tabulka128[[#This Row],[Cena celkem bez DPH]]</f>
        <v>0</v>
      </c>
      <c r="U7" s="78"/>
    </row>
    <row r="8" spans="1:21" ht="30" customHeight="1">
      <c r="A8" s="60">
        <v>4</v>
      </c>
      <c r="B8" s="53" t="s">
        <v>85</v>
      </c>
      <c r="C8" s="53" t="s">
        <v>21</v>
      </c>
      <c r="D8" s="51" t="s">
        <v>75</v>
      </c>
      <c r="E8" s="10" t="s">
        <v>15</v>
      </c>
      <c r="F8" s="14">
        <v>15</v>
      </c>
      <c r="G8" s="14" t="s">
        <v>16</v>
      </c>
      <c r="H8" s="82">
        <v>0</v>
      </c>
      <c r="I8" s="11"/>
      <c r="J8" s="13"/>
      <c r="K8" s="13"/>
      <c r="L8" s="13"/>
      <c r="M8" s="12" t="s">
        <v>16</v>
      </c>
      <c r="N8" s="12">
        <v>1</v>
      </c>
      <c r="O8" s="75">
        <f>+Tabulka128[[#This Row],[Cena za MJ bez DPH ***]]</f>
        <v>0</v>
      </c>
      <c r="P8" s="12">
        <v>3</v>
      </c>
      <c r="Q8" s="15">
        <v>5</v>
      </c>
      <c r="R8" s="16">
        <f>+Tabulka128[[#This Row],[Předpokládané množství]]*Tabulka128[[#This Row],[Cena za MJ bez DPH ***]]</f>
        <v>0</v>
      </c>
      <c r="S8" s="17">
        <v>0</v>
      </c>
      <c r="T8" s="61">
        <f>+Tabulka128[[#This Row],[DPH]]*Tabulka128[[#This Row],[Cena celkem bez DPH]]+Tabulka128[[#This Row],[Cena celkem bez DPH]]</f>
        <v>0</v>
      </c>
      <c r="U8" s="78"/>
    </row>
    <row r="9" spans="1:21" ht="30" customHeight="1">
      <c r="A9" s="60">
        <v>5</v>
      </c>
      <c r="B9" s="53" t="s">
        <v>86</v>
      </c>
      <c r="C9" s="53" t="s">
        <v>22</v>
      </c>
      <c r="D9" s="51" t="s">
        <v>77</v>
      </c>
      <c r="E9" s="10" t="s">
        <v>15</v>
      </c>
      <c r="F9" s="14">
        <v>15</v>
      </c>
      <c r="G9" s="14" t="s">
        <v>16</v>
      </c>
      <c r="H9" s="82">
        <v>0</v>
      </c>
      <c r="I9" s="11"/>
      <c r="J9" s="13"/>
      <c r="K9" s="13"/>
      <c r="L9" s="13"/>
      <c r="M9" s="12" t="s">
        <v>16</v>
      </c>
      <c r="N9" s="12">
        <v>1</v>
      </c>
      <c r="O9" s="75">
        <f>+Tabulka128[[#This Row],[Cena za MJ bez DPH ***]]</f>
        <v>0</v>
      </c>
      <c r="P9" s="12">
        <v>3</v>
      </c>
      <c r="Q9" s="15">
        <v>5</v>
      </c>
      <c r="R9" s="16">
        <f>+Tabulka128[[#This Row],[Předpokládané množství]]*Tabulka128[[#This Row],[Cena za MJ bez DPH ***]]</f>
        <v>0</v>
      </c>
      <c r="S9" s="17">
        <v>0</v>
      </c>
      <c r="T9" s="61">
        <f>+Tabulka128[[#This Row],[DPH]]*Tabulka128[[#This Row],[Cena celkem bez DPH]]+Tabulka128[[#This Row],[Cena celkem bez DPH]]</f>
        <v>0</v>
      </c>
      <c r="U9" s="78"/>
    </row>
    <row r="10" spans="1:21" ht="30" customHeight="1">
      <c r="A10" s="60">
        <v>6</v>
      </c>
      <c r="B10" s="53" t="s">
        <v>87</v>
      </c>
      <c r="C10" s="53" t="s">
        <v>23</v>
      </c>
      <c r="D10" s="51" t="s">
        <v>76</v>
      </c>
      <c r="E10" s="10" t="s">
        <v>24</v>
      </c>
      <c r="F10" s="14">
        <v>15</v>
      </c>
      <c r="G10" s="14" t="s">
        <v>16</v>
      </c>
      <c r="H10" s="82">
        <v>0</v>
      </c>
      <c r="I10" s="11"/>
      <c r="J10" s="13"/>
      <c r="K10" s="13"/>
      <c r="L10" s="13"/>
      <c r="M10" s="12" t="s">
        <v>16</v>
      </c>
      <c r="N10" s="12">
        <v>1</v>
      </c>
      <c r="O10" s="75">
        <f>+Tabulka128[[#This Row],[Cena za MJ bez DPH ***]]</f>
        <v>0</v>
      </c>
      <c r="P10" s="12">
        <v>3</v>
      </c>
      <c r="Q10" s="15">
        <v>5</v>
      </c>
      <c r="R10" s="16">
        <f>+Tabulka128[[#This Row],[Předpokládané množství]]*Tabulka128[[#This Row],[Cena za MJ bez DPH ***]]</f>
        <v>0</v>
      </c>
      <c r="S10" s="17">
        <v>0</v>
      </c>
      <c r="T10" s="61">
        <f>+Tabulka128[[#This Row],[DPH]]*Tabulka128[[#This Row],[Cena celkem bez DPH]]+Tabulka128[[#This Row],[Cena celkem bez DPH]]</f>
        <v>0</v>
      </c>
      <c r="U10" s="78"/>
    </row>
    <row r="11" spans="1:21" ht="30" customHeight="1">
      <c r="A11" s="60">
        <v>7</v>
      </c>
      <c r="B11" s="53" t="s">
        <v>88</v>
      </c>
      <c r="C11" s="53" t="s">
        <v>25</v>
      </c>
      <c r="D11" s="51" t="s">
        <v>26</v>
      </c>
      <c r="E11" s="10" t="s">
        <v>27</v>
      </c>
      <c r="F11" s="14">
        <v>15</v>
      </c>
      <c r="G11" s="14" t="s">
        <v>16</v>
      </c>
      <c r="H11" s="82">
        <v>0</v>
      </c>
      <c r="I11" s="11"/>
      <c r="J11" s="13"/>
      <c r="K11" s="13"/>
      <c r="L11" s="13"/>
      <c r="M11" s="12" t="s">
        <v>16</v>
      </c>
      <c r="N11" s="12">
        <v>1</v>
      </c>
      <c r="O11" s="75">
        <f>+Tabulka128[[#This Row],[Cena za MJ bez DPH ***]]</f>
        <v>0</v>
      </c>
      <c r="P11" s="12">
        <v>10</v>
      </c>
      <c r="Q11" s="15">
        <v>5</v>
      </c>
      <c r="R11" s="16">
        <f>+Tabulka128[[#This Row],[Předpokládané množství]]*Tabulka128[[#This Row],[Cena za MJ bez DPH ***]]</f>
        <v>0</v>
      </c>
      <c r="S11" s="17">
        <v>0</v>
      </c>
      <c r="T11" s="61">
        <f>+Tabulka128[[#This Row],[DPH]]*Tabulka128[[#This Row],[Cena celkem bez DPH]]+Tabulka128[[#This Row],[Cena celkem bez DPH]]</f>
        <v>0</v>
      </c>
      <c r="U11" s="78"/>
    </row>
    <row r="12" spans="1:21" ht="30" customHeight="1">
      <c r="A12" s="60">
        <v>8</v>
      </c>
      <c r="B12" s="53" t="s">
        <v>89</v>
      </c>
      <c r="C12" s="53" t="s">
        <v>28</v>
      </c>
      <c r="D12" s="51" t="s">
        <v>29</v>
      </c>
      <c r="E12" s="10" t="s">
        <v>27</v>
      </c>
      <c r="F12" s="14">
        <v>15</v>
      </c>
      <c r="G12" s="14" t="s">
        <v>16</v>
      </c>
      <c r="H12" s="82">
        <v>0</v>
      </c>
      <c r="I12" s="11"/>
      <c r="J12" s="13"/>
      <c r="K12" s="13"/>
      <c r="L12" s="13"/>
      <c r="M12" s="12" t="s">
        <v>16</v>
      </c>
      <c r="N12" s="12">
        <v>1</v>
      </c>
      <c r="O12" s="75">
        <f>+Tabulka128[[#This Row],[Cena za MJ bez DPH ***]]</f>
        <v>0</v>
      </c>
      <c r="P12" s="12">
        <v>5</v>
      </c>
      <c r="Q12" s="15">
        <v>5</v>
      </c>
      <c r="R12" s="16">
        <f>+Tabulka128[[#This Row],[Předpokládané množství]]*Tabulka128[[#This Row],[Cena za MJ bez DPH ***]]</f>
        <v>0</v>
      </c>
      <c r="S12" s="17">
        <v>0</v>
      </c>
      <c r="T12" s="61">
        <f>+Tabulka128[[#This Row],[DPH]]*Tabulka128[[#This Row],[Cena celkem bez DPH]]+Tabulka128[[#This Row],[Cena celkem bez DPH]]</f>
        <v>0</v>
      </c>
      <c r="U12" s="78"/>
    </row>
    <row r="13" spans="1:21" ht="30" customHeight="1">
      <c r="A13" s="60">
        <v>9</v>
      </c>
      <c r="B13" s="53" t="s">
        <v>90</v>
      </c>
      <c r="C13" s="53" t="s">
        <v>30</v>
      </c>
      <c r="D13" s="51" t="s">
        <v>31</v>
      </c>
      <c r="E13" s="10" t="s">
        <v>32</v>
      </c>
      <c r="F13" s="14">
        <v>15</v>
      </c>
      <c r="G13" s="14" t="s">
        <v>16</v>
      </c>
      <c r="H13" s="82">
        <v>0</v>
      </c>
      <c r="I13" s="11"/>
      <c r="J13" s="13"/>
      <c r="K13" s="13"/>
      <c r="L13" s="13"/>
      <c r="M13" s="12" t="s">
        <v>16</v>
      </c>
      <c r="N13" s="12">
        <v>1</v>
      </c>
      <c r="O13" s="75">
        <f>+Tabulka128[[#This Row],[Cena za MJ bez DPH ***]]</f>
        <v>0</v>
      </c>
      <c r="P13" s="12">
        <v>2</v>
      </c>
      <c r="Q13" s="15">
        <v>5</v>
      </c>
      <c r="R13" s="16">
        <f>+Tabulka128[[#This Row],[Předpokládané množství]]*Tabulka128[[#This Row],[Cena za MJ bez DPH ***]]</f>
        <v>0</v>
      </c>
      <c r="S13" s="17">
        <v>0</v>
      </c>
      <c r="T13" s="61">
        <f>+Tabulka128[[#This Row],[DPH]]*Tabulka128[[#This Row],[Cena celkem bez DPH]]+Tabulka128[[#This Row],[Cena celkem bez DPH]]</f>
        <v>0</v>
      </c>
      <c r="U13" s="78"/>
    </row>
    <row r="14" spans="1:21" ht="30" customHeight="1">
      <c r="A14" s="60">
        <v>10</v>
      </c>
      <c r="B14" s="9" t="s">
        <v>91</v>
      </c>
      <c r="C14" s="9" t="s">
        <v>35</v>
      </c>
      <c r="D14" s="51" t="s">
        <v>70</v>
      </c>
      <c r="E14" s="18" t="s">
        <v>33</v>
      </c>
      <c r="F14" s="14">
        <v>25</v>
      </c>
      <c r="G14" s="14" t="s">
        <v>16</v>
      </c>
      <c r="H14" s="82">
        <v>0</v>
      </c>
      <c r="I14" s="19"/>
      <c r="J14" s="21"/>
      <c r="K14" s="21"/>
      <c r="L14" s="21"/>
      <c r="M14" s="12" t="s">
        <v>16</v>
      </c>
      <c r="N14" s="12">
        <v>1</v>
      </c>
      <c r="O14" s="75">
        <f>+Tabulka128[[#This Row],[Cena za MJ bez DPH ***]]</f>
        <v>0</v>
      </c>
      <c r="P14" s="20">
        <v>1.2</v>
      </c>
      <c r="Q14" s="23">
        <v>5</v>
      </c>
      <c r="R14" s="16">
        <f>+Tabulka128[[#This Row],[Předpokládané množství]]*Tabulka128[[#This Row],[Cena za MJ bez DPH ***]]</f>
        <v>0</v>
      </c>
      <c r="S14" s="17">
        <v>0</v>
      </c>
      <c r="T14" s="61">
        <f>+Tabulka128[[#This Row],[DPH]]*Tabulka128[[#This Row],[Cena celkem bez DPH]]+Tabulka128[[#This Row],[Cena celkem bez DPH]]</f>
        <v>0</v>
      </c>
      <c r="U14" s="78"/>
    </row>
    <row r="15" spans="1:21" ht="30" customHeight="1">
      <c r="A15" s="60">
        <v>11</v>
      </c>
      <c r="B15" s="9" t="s">
        <v>92</v>
      </c>
      <c r="C15" s="9" t="s">
        <v>36</v>
      </c>
      <c r="D15" s="51" t="s">
        <v>71</v>
      </c>
      <c r="E15" s="18" t="s">
        <v>33</v>
      </c>
      <c r="F15" s="14">
        <v>25</v>
      </c>
      <c r="G15" s="50" t="s">
        <v>16</v>
      </c>
      <c r="H15" s="82">
        <v>0</v>
      </c>
      <c r="I15" s="19"/>
      <c r="J15" s="21"/>
      <c r="K15" s="21"/>
      <c r="L15" s="21"/>
      <c r="M15" s="20" t="s">
        <v>16</v>
      </c>
      <c r="N15" s="20">
        <v>1</v>
      </c>
      <c r="O15" s="75">
        <f>+Tabulka128[[#This Row],[Cena za MJ bez DPH ***]]</f>
        <v>0</v>
      </c>
      <c r="P15" s="20">
        <v>1.2</v>
      </c>
      <c r="Q15" s="23">
        <v>5</v>
      </c>
      <c r="R15" s="16">
        <f>+Tabulka128[[#This Row],[Předpokládané množství]]*Tabulka128[[#This Row],[Cena za MJ bez DPH ***]]</f>
        <v>0</v>
      </c>
      <c r="S15" s="17">
        <v>0</v>
      </c>
      <c r="T15" s="61">
        <f>+Tabulka128[[#This Row],[DPH]]*Tabulka128[[#This Row],[Cena celkem bez DPH]]+Tabulka128[[#This Row],[Cena celkem bez DPH]]</f>
        <v>0</v>
      </c>
      <c r="U15" s="78"/>
    </row>
    <row r="16" spans="1:21" ht="30" customHeight="1">
      <c r="A16" s="60">
        <v>12</v>
      </c>
      <c r="B16" s="9" t="s">
        <v>93</v>
      </c>
      <c r="C16" s="9" t="s">
        <v>37</v>
      </c>
      <c r="D16" s="51" t="s">
        <v>72</v>
      </c>
      <c r="E16" s="18" t="s">
        <v>33</v>
      </c>
      <c r="F16" s="14">
        <v>25</v>
      </c>
      <c r="G16" s="14" t="s">
        <v>16</v>
      </c>
      <c r="H16" s="82">
        <v>0</v>
      </c>
      <c r="I16" s="19"/>
      <c r="J16" s="21"/>
      <c r="K16" s="21"/>
      <c r="L16" s="21"/>
      <c r="M16" s="12" t="s">
        <v>16</v>
      </c>
      <c r="N16" s="12">
        <v>1</v>
      </c>
      <c r="O16" s="75">
        <f>+Tabulka128[[#This Row],[Cena za MJ bez DPH ***]]</f>
        <v>0</v>
      </c>
      <c r="P16" s="20">
        <v>1.2</v>
      </c>
      <c r="Q16" s="23">
        <v>5</v>
      </c>
      <c r="R16" s="16">
        <f>+Tabulka128[[#This Row],[Předpokládané množství]]*Tabulka128[[#This Row],[Cena za MJ bez DPH ***]]</f>
        <v>0</v>
      </c>
      <c r="S16" s="17">
        <v>0</v>
      </c>
      <c r="T16" s="61">
        <f>+Tabulka128[[#This Row],[DPH]]*Tabulka128[[#This Row],[Cena celkem bez DPH]]+Tabulka128[[#This Row],[Cena celkem bez DPH]]</f>
        <v>0</v>
      </c>
      <c r="U16" s="78"/>
    </row>
    <row r="17" spans="1:21" ht="30" customHeight="1">
      <c r="A17" s="60">
        <v>13</v>
      </c>
      <c r="B17" s="54" t="s">
        <v>94</v>
      </c>
      <c r="C17" s="54" t="s">
        <v>50</v>
      </c>
      <c r="D17" s="51" t="s">
        <v>109</v>
      </c>
      <c r="E17" s="18" t="s">
        <v>33</v>
      </c>
      <c r="F17" s="14">
        <v>250</v>
      </c>
      <c r="G17" s="14" t="s">
        <v>16</v>
      </c>
      <c r="H17" s="82">
        <v>0</v>
      </c>
      <c r="I17" s="12"/>
      <c r="J17" s="13"/>
      <c r="K17" s="13"/>
      <c r="L17" s="13"/>
      <c r="M17" s="77" t="s">
        <v>34</v>
      </c>
      <c r="N17" s="77">
        <v>0.8</v>
      </c>
      <c r="O17" s="75">
        <f>+Tabulka128[[#This Row],[Cena za MJ bez DPH ***]]*Tabulka128[[#This Row],[Váha 1 ks (v případě, že se MJ Kg mění na ks)]]</f>
        <v>0</v>
      </c>
      <c r="P17" s="12">
        <v>1</v>
      </c>
      <c r="Q17" s="15" t="s">
        <v>38</v>
      </c>
      <c r="R17" s="16">
        <f>+Tabulka128[[#This Row],[Předpokládané množství]]*Tabulka128[[#This Row],[Cena za MJ bez DPH ***]]</f>
        <v>0</v>
      </c>
      <c r="S17" s="17">
        <v>0</v>
      </c>
      <c r="T17" s="61">
        <f>+Tabulka128[[#This Row],[DPH]]*Tabulka128[[#This Row],[Cena celkem bez DPH]]+Tabulka128[[#This Row],[Cena celkem bez DPH]]</f>
        <v>0</v>
      </c>
      <c r="U17" s="78"/>
    </row>
    <row r="18" spans="1:21" ht="30" customHeight="1">
      <c r="A18" s="60">
        <v>14</v>
      </c>
      <c r="B18" s="54" t="s">
        <v>80</v>
      </c>
      <c r="C18" s="54" t="s">
        <v>81</v>
      </c>
      <c r="D18" s="51" t="s">
        <v>110</v>
      </c>
      <c r="E18" s="18" t="s">
        <v>33</v>
      </c>
      <c r="F18" s="14">
        <v>250</v>
      </c>
      <c r="G18" s="14" t="s">
        <v>16</v>
      </c>
      <c r="H18" s="82">
        <v>0</v>
      </c>
      <c r="I18" s="12"/>
      <c r="J18" s="13"/>
      <c r="K18" s="13"/>
      <c r="L18" s="13"/>
      <c r="M18" s="77" t="s">
        <v>34</v>
      </c>
      <c r="N18" s="77">
        <v>0.6</v>
      </c>
      <c r="O18" s="75">
        <f>+Tabulka128[[#This Row],[Cena za MJ bez DPH ***]]*Tabulka128[[#This Row],[Váha 1 ks (v případě, že se MJ Kg mění na ks)]]</f>
        <v>0</v>
      </c>
      <c r="P18" s="12">
        <v>1</v>
      </c>
      <c r="Q18" s="15" t="s">
        <v>78</v>
      </c>
      <c r="R18" s="16">
        <f>+Tabulka128[[#This Row],[Předpokládané množství]]*Tabulka128[[#This Row],[Cena za MJ bez DPH ***]]</f>
        <v>0</v>
      </c>
      <c r="S18" s="17">
        <v>0</v>
      </c>
      <c r="T18" s="61">
        <f>+Tabulka128[[#This Row],[DPH]]*Tabulka128[[#This Row],[Cena celkem bez DPH]]+Tabulka128[[#This Row],[Cena celkem bez DPH]]</f>
        <v>0</v>
      </c>
      <c r="U18" s="78"/>
    </row>
    <row r="19" spans="1:21" ht="30" customHeight="1">
      <c r="A19" s="60">
        <v>15</v>
      </c>
      <c r="B19" s="9" t="s">
        <v>95</v>
      </c>
      <c r="C19" s="9" t="s">
        <v>39</v>
      </c>
      <c r="D19" s="51" t="s">
        <v>66</v>
      </c>
      <c r="E19" s="18" t="s">
        <v>33</v>
      </c>
      <c r="F19" s="14">
        <v>35</v>
      </c>
      <c r="G19" s="14" t="s">
        <v>16</v>
      </c>
      <c r="H19" s="82">
        <v>0</v>
      </c>
      <c r="I19" s="19"/>
      <c r="J19" s="21"/>
      <c r="K19" s="21"/>
      <c r="L19" s="21"/>
      <c r="M19" s="77" t="s">
        <v>34</v>
      </c>
      <c r="N19" s="77">
        <v>0.3</v>
      </c>
      <c r="O19" s="75">
        <f>+Tabulka128[[#This Row],[Cena za MJ bez DPH ***]]*Tabulka128[[#This Row],[Váha 1 ks (v případě, že se MJ Kg mění na ks)]]</f>
        <v>0</v>
      </c>
      <c r="P19" s="20">
        <v>3</v>
      </c>
      <c r="Q19" s="23">
        <v>5</v>
      </c>
      <c r="R19" s="16">
        <f>+Tabulka128[[#This Row],[Předpokládané množství]]*Tabulka128[[#This Row],[Cena za MJ bez DPH ***]]</f>
        <v>0</v>
      </c>
      <c r="S19" s="17">
        <v>0</v>
      </c>
      <c r="T19" s="61">
        <f>+Tabulka128[[#This Row],[DPH]]*Tabulka128[[#This Row],[Cena celkem bez DPH]]+Tabulka128[[#This Row],[Cena celkem bez DPH]]</f>
        <v>0</v>
      </c>
      <c r="U19" s="78"/>
    </row>
    <row r="20" spans="1:21" ht="30" customHeight="1">
      <c r="A20" s="60">
        <v>16</v>
      </c>
      <c r="B20" s="9" t="s">
        <v>96</v>
      </c>
      <c r="C20" s="9" t="s">
        <v>40</v>
      </c>
      <c r="D20" s="9" t="s">
        <v>73</v>
      </c>
      <c r="E20" s="25" t="s">
        <v>19</v>
      </c>
      <c r="F20" s="14">
        <v>20</v>
      </c>
      <c r="G20" s="22" t="s">
        <v>16</v>
      </c>
      <c r="H20" s="82">
        <v>0</v>
      </c>
      <c r="I20" s="11"/>
      <c r="J20" s="21"/>
      <c r="K20" s="21"/>
      <c r="L20" s="21"/>
      <c r="M20" s="20" t="s">
        <v>16</v>
      </c>
      <c r="N20" s="20">
        <v>1</v>
      </c>
      <c r="O20" s="75">
        <f>+Tabulka128[[#This Row],[Cena za MJ bez DPH ***]]</f>
        <v>0</v>
      </c>
      <c r="P20" s="20">
        <v>3</v>
      </c>
      <c r="Q20" s="23">
        <v>5</v>
      </c>
      <c r="R20" s="16">
        <f>+Tabulka128[[#This Row],[Předpokládané množství]]*Tabulka128[[#This Row],[Cena za MJ bez DPH ***]]</f>
        <v>0</v>
      </c>
      <c r="S20" s="17">
        <v>0</v>
      </c>
      <c r="T20" s="61">
        <f>+Tabulka128[[#This Row],[DPH]]*Tabulka128[[#This Row],[Cena celkem bez DPH]]+Tabulka128[[#This Row],[Cena celkem bez DPH]]</f>
        <v>0</v>
      </c>
      <c r="U20" s="78"/>
    </row>
    <row r="21" spans="1:21" ht="30" customHeight="1">
      <c r="A21" s="60">
        <v>17</v>
      </c>
      <c r="B21" s="53" t="s">
        <v>97</v>
      </c>
      <c r="C21" s="53" t="s">
        <v>41</v>
      </c>
      <c r="D21" s="9" t="s">
        <v>42</v>
      </c>
      <c r="E21" s="10" t="s">
        <v>19</v>
      </c>
      <c r="F21" s="14">
        <v>20</v>
      </c>
      <c r="G21" s="14" t="s">
        <v>16</v>
      </c>
      <c r="H21" s="82">
        <v>0</v>
      </c>
      <c r="I21" s="19"/>
      <c r="J21" s="13"/>
      <c r="K21" s="13"/>
      <c r="L21" s="13"/>
      <c r="M21" s="12" t="s">
        <v>16</v>
      </c>
      <c r="N21" s="12">
        <v>1</v>
      </c>
      <c r="O21" s="75">
        <f>+Tabulka128[[#This Row],[Cena za MJ bez DPH ***]]</f>
        <v>0</v>
      </c>
      <c r="P21" s="12">
        <v>10</v>
      </c>
      <c r="Q21" s="15">
        <v>5</v>
      </c>
      <c r="R21" s="16">
        <f>+Tabulka128[[#This Row],[Předpokládané množství]]*Tabulka128[[#This Row],[Cena za MJ bez DPH ***]]</f>
        <v>0</v>
      </c>
      <c r="S21" s="17">
        <v>0</v>
      </c>
      <c r="T21" s="61">
        <f>+Tabulka128[[#This Row],[DPH]]*Tabulka128[[#This Row],[Cena celkem bez DPH]]+Tabulka128[[#This Row],[Cena celkem bez DPH]]</f>
        <v>0</v>
      </c>
      <c r="U21" s="78"/>
    </row>
    <row r="22" spans="1:21" ht="30" customHeight="1">
      <c r="A22" s="60">
        <v>18</v>
      </c>
      <c r="B22" s="53" t="s">
        <v>98</v>
      </c>
      <c r="C22" s="53" t="s">
        <v>43</v>
      </c>
      <c r="D22" s="9" t="s">
        <v>44</v>
      </c>
      <c r="E22" s="10" t="s">
        <v>15</v>
      </c>
      <c r="F22" s="14">
        <v>20</v>
      </c>
      <c r="G22" s="14" t="s">
        <v>16</v>
      </c>
      <c r="H22" s="82">
        <v>0</v>
      </c>
      <c r="I22" s="11"/>
      <c r="J22" s="13"/>
      <c r="K22" s="13"/>
      <c r="L22" s="13"/>
      <c r="M22" s="12" t="s">
        <v>16</v>
      </c>
      <c r="N22" s="12">
        <v>1</v>
      </c>
      <c r="O22" s="75">
        <f>+Tabulka128[[#This Row],[Cena za MJ bez DPH ***]]</f>
        <v>0</v>
      </c>
      <c r="P22" s="12">
        <v>2</v>
      </c>
      <c r="Q22" s="15">
        <v>5</v>
      </c>
      <c r="R22" s="16">
        <f>+Tabulka128[[#This Row],[Předpokládané množství]]*Tabulka128[[#This Row],[Cena za MJ bez DPH ***]]</f>
        <v>0</v>
      </c>
      <c r="S22" s="17">
        <v>0</v>
      </c>
      <c r="T22" s="61">
        <f>+Tabulka128[[#This Row],[DPH]]*Tabulka128[[#This Row],[Cena celkem bez DPH]]+Tabulka128[[#This Row],[Cena celkem bez DPH]]</f>
        <v>0</v>
      </c>
      <c r="U22" s="78"/>
    </row>
    <row r="23" spans="1:21" ht="30" customHeight="1">
      <c r="A23" s="60">
        <v>19</v>
      </c>
      <c r="B23" s="53" t="s">
        <v>99</v>
      </c>
      <c r="C23" s="53" t="s">
        <v>45</v>
      </c>
      <c r="D23" s="26" t="s">
        <v>46</v>
      </c>
      <c r="E23" s="10" t="s">
        <v>19</v>
      </c>
      <c r="F23" s="14">
        <v>20</v>
      </c>
      <c r="G23" s="14" t="s">
        <v>16</v>
      </c>
      <c r="H23" s="82">
        <v>0</v>
      </c>
      <c r="I23" s="11"/>
      <c r="J23" s="13"/>
      <c r="K23" s="13"/>
      <c r="L23" s="13"/>
      <c r="M23" s="12" t="s">
        <v>16</v>
      </c>
      <c r="N23" s="12">
        <v>1</v>
      </c>
      <c r="O23" s="75">
        <f>+Tabulka128[[#This Row],[Cena za MJ bez DPH ***]]</f>
        <v>0</v>
      </c>
      <c r="P23" s="12">
        <v>2.5</v>
      </c>
      <c r="Q23" s="15">
        <v>5</v>
      </c>
      <c r="R23" s="16">
        <f>+Tabulka128[[#This Row],[Předpokládané množství]]*Tabulka128[[#This Row],[Cena za MJ bez DPH ***]]</f>
        <v>0</v>
      </c>
      <c r="S23" s="17">
        <v>0</v>
      </c>
      <c r="T23" s="61">
        <f>+Tabulka128[[#This Row],[DPH]]*Tabulka128[[#This Row],[Cena celkem bez DPH]]+Tabulka128[[#This Row],[Cena celkem bez DPH]]</f>
        <v>0</v>
      </c>
      <c r="U23" s="78"/>
    </row>
    <row r="24" spans="1:21" ht="30" customHeight="1">
      <c r="A24" s="81">
        <v>20</v>
      </c>
      <c r="B24" s="53" t="s">
        <v>100</v>
      </c>
      <c r="C24" s="53" t="s">
        <v>47</v>
      </c>
      <c r="D24" s="26" t="s">
        <v>48</v>
      </c>
      <c r="E24" s="10" t="s">
        <v>19</v>
      </c>
      <c r="F24" s="14">
        <v>20</v>
      </c>
      <c r="G24" s="14" t="s">
        <v>16</v>
      </c>
      <c r="H24" s="82">
        <v>0</v>
      </c>
      <c r="I24" s="11"/>
      <c r="J24" s="13"/>
      <c r="K24" s="13"/>
      <c r="L24" s="13"/>
      <c r="M24" s="12" t="s">
        <v>16</v>
      </c>
      <c r="N24" s="12">
        <v>1</v>
      </c>
      <c r="O24" s="75">
        <f>+Tabulka128[[#This Row],[Cena za MJ bez DPH ***]]</f>
        <v>0</v>
      </c>
      <c r="P24" s="12">
        <v>5</v>
      </c>
      <c r="Q24" s="15">
        <v>5</v>
      </c>
      <c r="R24" s="80">
        <f>+Tabulka128[[#This Row],[Předpokládané množství]]*Tabulka128[[#This Row],[Cena za MJ bez DPH ***]]</f>
        <v>0</v>
      </c>
      <c r="S24" s="17">
        <v>0</v>
      </c>
      <c r="T24" s="61">
        <f>+Tabulka128[[#This Row],[DPH]]*Tabulka128[[#This Row],[Cena celkem bez DPH]]+Tabulka128[[#This Row],[Cena celkem bez DPH]]</f>
        <v>0</v>
      </c>
      <c r="U24" s="78"/>
    </row>
    <row r="25" spans="1:21" s="1" customFormat="1" ht="30" customHeight="1">
      <c r="A25" s="79">
        <v>21</v>
      </c>
      <c r="B25" s="9" t="s">
        <v>112</v>
      </c>
      <c r="C25" s="9" t="s">
        <v>113</v>
      </c>
      <c r="D25" s="9" t="s">
        <v>111</v>
      </c>
      <c r="E25" s="10" t="s">
        <v>19</v>
      </c>
      <c r="F25" s="14">
        <v>20</v>
      </c>
      <c r="G25" s="14" t="s">
        <v>16</v>
      </c>
      <c r="H25" s="82">
        <v>0</v>
      </c>
      <c r="I25" s="12"/>
      <c r="J25" s="13"/>
      <c r="K25" s="13"/>
      <c r="L25" s="13"/>
      <c r="M25" s="12" t="s">
        <v>16</v>
      </c>
      <c r="N25" s="12">
        <v>1</v>
      </c>
      <c r="O25" s="75">
        <f>+Tabulka128[[#This Row],[Cena za MJ bez DPH ***]]</f>
        <v>0</v>
      </c>
      <c r="P25" s="12">
        <v>5</v>
      </c>
      <c r="Q25" s="15">
        <v>5</v>
      </c>
      <c r="R25" s="80">
        <f>+Tabulka128[[#This Row],[Předpokládané množství]]*Tabulka128[[#This Row],[Cena za MJ bez DPH ***]]</f>
        <v>0</v>
      </c>
      <c r="S25" s="17">
        <v>0</v>
      </c>
      <c r="T25" s="80">
        <f>+Tabulka128[[#This Row],[DPH]]*Tabulka128[[#This Row],[Cena celkem bez DPH]]+Tabulka128[[#This Row],[Cena celkem bez DPH]]</f>
        <v>0</v>
      </c>
      <c r="U25" s="78"/>
    </row>
    <row r="26" spans="1:21" ht="30" customHeight="1" thickBot="1">
      <c r="A26" s="62" t="s">
        <v>49</v>
      </c>
      <c r="B26" s="63"/>
      <c r="C26" s="64"/>
      <c r="D26" s="65"/>
      <c r="E26" s="66"/>
      <c r="F26" s="63"/>
      <c r="G26" s="63"/>
      <c r="H26" s="63"/>
      <c r="I26" s="66"/>
      <c r="J26" s="67">
        <f>SUBTOTAL(103,[Certifikace Q CZ, nebo ekvivalentní certifikace*])</f>
        <v>0</v>
      </c>
      <c r="K26" s="67">
        <f>SUBTOTAL(103,[Certifikace  Klasa, nebo ekvivalentní certifikace*])</f>
        <v>0</v>
      </c>
      <c r="L26" s="63">
        <f>SUBTOTAL(103,[Certifikace GLOBALG.A.P. nebo ekvivalentní certifikace*])</f>
        <v>0</v>
      </c>
      <c r="M26" s="63"/>
      <c r="N26" s="63"/>
      <c r="O26" s="63"/>
      <c r="P26" s="68"/>
      <c r="Q26" s="63"/>
      <c r="R26" s="69">
        <f>SUBTOTAL(109,[Cena celkem bez DPH])</f>
        <v>0</v>
      </c>
      <c r="S26" s="70"/>
      <c r="T26" s="72">
        <f>SUBTOTAL(109,[Cena celkem s DPH])</f>
        <v>0</v>
      </c>
      <c r="U26" s="76"/>
    </row>
    <row r="27" spans="1:14" ht="30" customHeight="1">
      <c r="A27" s="83" t="s">
        <v>68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</row>
    <row r="28" spans="1:9" ht="30" customHeight="1">
      <c r="A28" s="28" t="s">
        <v>4</v>
      </c>
      <c r="B28" s="29" t="s">
        <v>52</v>
      </c>
      <c r="C28" s="30" t="s">
        <v>5</v>
      </c>
      <c r="D28" s="31" t="s">
        <v>6</v>
      </c>
      <c r="E28" s="32" t="s">
        <v>53</v>
      </c>
      <c r="F28" s="33" t="s">
        <v>54</v>
      </c>
      <c r="G28" s="33" t="s">
        <v>55</v>
      </c>
      <c r="H28" s="34" t="s">
        <v>56</v>
      </c>
      <c r="I28" s="35" t="s">
        <v>57</v>
      </c>
    </row>
    <row r="29" spans="1:9" ht="30" customHeight="1">
      <c r="A29" s="36">
        <v>1</v>
      </c>
      <c r="B29" s="37" t="s">
        <v>52</v>
      </c>
      <c r="C29" s="38"/>
      <c r="D29" s="39" t="s">
        <v>58</v>
      </c>
      <c r="E29" s="39"/>
      <c r="F29" s="39"/>
      <c r="G29" s="40"/>
      <c r="H29" s="41"/>
      <c r="I29" s="42"/>
    </row>
    <row r="30" spans="1:9" ht="30" customHeight="1">
      <c r="A30" s="43" t="s">
        <v>49</v>
      </c>
      <c r="B30" s="43"/>
      <c r="C30" s="44"/>
      <c r="D30" s="45"/>
      <c r="E30" s="44"/>
      <c r="F30" s="44"/>
      <c r="G30" s="44"/>
      <c r="H30" s="44"/>
      <c r="I30" s="27">
        <f>SUBTOTAL(103,[Vpište ANO, jestli je výrobce/dodavatel certifikován])*20</f>
        <v>0</v>
      </c>
    </row>
    <row r="31" spans="1:9" ht="30" customHeight="1">
      <c r="A31" s="28" t="s">
        <v>4</v>
      </c>
      <c r="B31" s="29" t="s">
        <v>52</v>
      </c>
      <c r="C31" s="30" t="s">
        <v>5</v>
      </c>
      <c r="D31" s="31" t="s">
        <v>6</v>
      </c>
      <c r="E31" s="32" t="s">
        <v>53</v>
      </c>
      <c r="F31" s="33" t="s">
        <v>54</v>
      </c>
      <c r="G31" s="33" t="s">
        <v>55</v>
      </c>
      <c r="H31" s="34" t="s">
        <v>56</v>
      </c>
      <c r="I31" s="35" t="s">
        <v>57</v>
      </c>
    </row>
    <row r="32" spans="1:9" ht="30" customHeight="1">
      <c r="A32" s="36">
        <v>1</v>
      </c>
      <c r="B32" s="37" t="s">
        <v>52</v>
      </c>
      <c r="C32" s="38"/>
      <c r="D32" s="39" t="s">
        <v>59</v>
      </c>
      <c r="E32" s="39"/>
      <c r="F32" s="39"/>
      <c r="G32" s="40"/>
      <c r="H32" s="41"/>
      <c r="I32" s="42"/>
    </row>
    <row r="33" spans="1:9" ht="30" customHeight="1">
      <c r="A33" s="43" t="s">
        <v>49</v>
      </c>
      <c r="B33" s="43"/>
      <c r="C33" s="44"/>
      <c r="D33" s="45"/>
      <c r="E33" s="44"/>
      <c r="F33" s="44"/>
      <c r="G33" s="44"/>
      <c r="H33" s="44"/>
      <c r="I33" s="27">
        <f>SUBTOTAL(103,[Vpište ANO, jestli je výrobce/dodavatel certifikován])*10</f>
        <v>0</v>
      </c>
    </row>
    <row r="34" spans="1:9" ht="30" customHeight="1">
      <c r="A34" s="28" t="s">
        <v>4</v>
      </c>
      <c r="B34" s="29" t="s">
        <v>52</v>
      </c>
      <c r="C34" s="30" t="s">
        <v>5</v>
      </c>
      <c r="D34" s="31" t="s">
        <v>6</v>
      </c>
      <c r="E34" s="32" t="s">
        <v>53</v>
      </c>
      <c r="F34" s="33" t="s">
        <v>54</v>
      </c>
      <c r="G34" s="33" t="s">
        <v>55</v>
      </c>
      <c r="H34" s="34" t="s">
        <v>56</v>
      </c>
      <c r="I34" s="35" t="s">
        <v>57</v>
      </c>
    </row>
    <row r="35" spans="1:9" ht="30" customHeight="1">
      <c r="A35" s="36">
        <v>1</v>
      </c>
      <c r="B35" s="37" t="s">
        <v>52</v>
      </c>
      <c r="C35" s="38"/>
      <c r="D35" s="39" t="s">
        <v>60</v>
      </c>
      <c r="E35" s="39"/>
      <c r="F35" s="39"/>
      <c r="G35" s="40"/>
      <c r="H35" s="41"/>
      <c r="I35" s="42"/>
    </row>
    <row r="36" spans="1:9" ht="30" customHeight="1">
      <c r="A36" s="43" t="s">
        <v>49</v>
      </c>
      <c r="B36" s="43"/>
      <c r="C36" s="44"/>
      <c r="D36" s="45"/>
      <c r="E36" s="44"/>
      <c r="F36" s="44"/>
      <c r="G36" s="44"/>
      <c r="H36" s="44"/>
      <c r="I36" s="27">
        <f>SUBTOTAL(103,[Vpište ANO, jestli je výrobce/dodavatel certifikován])*5</f>
        <v>0</v>
      </c>
    </row>
    <row r="37" spans="1:9" ht="30" customHeight="1">
      <c r="A37" s="49" t="s">
        <v>63</v>
      </c>
      <c r="B37"/>
      <c r="C37"/>
      <c r="D37" s="46"/>
      <c r="E37"/>
      <c r="F37"/>
      <c r="G37"/>
      <c r="H37"/>
      <c r="I37"/>
    </row>
    <row r="38" spans="1:9" ht="30" customHeight="1">
      <c r="A38" s="84" t="s">
        <v>61</v>
      </c>
      <c r="B38" s="84"/>
      <c r="C38" s="84"/>
      <c r="D38" s="84"/>
      <c r="E38" s="84"/>
      <c r="F38" s="84"/>
      <c r="G38" s="84"/>
      <c r="H38" s="47">
        <f>+Tabulka128[[#Totals],[Cena celkem bez DPH]]</f>
        <v>0</v>
      </c>
      <c r="I38" s="46"/>
    </row>
    <row r="39" spans="1:9" ht="30" customHeight="1">
      <c r="A39" s="85" t="s">
        <v>62</v>
      </c>
      <c r="B39" s="86"/>
      <c r="C39" s="86"/>
      <c r="D39" s="86"/>
      <c r="E39" s="86"/>
      <c r="F39" s="86"/>
      <c r="G39" s="87"/>
      <c r="H39" s="48">
        <f>+Tabulka5[[#Totals],[Vpište ANO, jestli je výrobce/dodavatel certifikován]]+Tabulka57[[#Totals],[Vpište ANO, jestli je výrobce/dodavatel certifikován]]+Tabulka58[[#Totals],[Vpište ANO, jestli je výrobce/dodavatel certifikován]]+Tabulka128[[#Totals],[Certifikace Q CZ, nebo ekvivalentní certifikace*]]+Tabulka128[[#Totals],[Certifikace  Klasa, nebo ekvivalentní certifikace*]]+Tabulka128[[#Totals],[Certifikace GLOBALG.A.P. nebo ekvivalentní certifikace*]]</f>
        <v>0</v>
      </c>
      <c r="I39" s="46"/>
    </row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22.5" customHeight="1"/>
  </sheetData>
  <sheetProtection algorithmName="SHA-512" hashValue="+uIaehZQI74cejP0oNAwf466gewx0H1qV5OA/5E1XbcB41UIKpBywV5HJnuoEqOSrxAAgPZbc9zInlxqKj+8Sg==" saltValue="ipvAxXEPDwbmLCsgmiwp8Q==" spinCount="100000" sheet="1" objects="1" scenarios="1"/>
  <mergeCells count="4">
    <mergeCell ref="A27:N27"/>
    <mergeCell ref="A38:G38"/>
    <mergeCell ref="A39:G39"/>
    <mergeCell ref="M3:P3"/>
  </mergeCells>
  <printOptions/>
  <pageMargins left="0.7" right="0.7" top="0.787401575" bottom="0.787401575" header="0.3" footer="0.3"/>
  <pageSetup horizontalDpi="600" verticalDpi="600" orientation="portrait" paperSize="9" r:id="rId5"/>
  <tableParts>
    <tablePart r:id="rId1"/>
    <tablePart r:id="rId3"/>
    <tablePart r:id="rId2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0:C29"/>
  <sheetViews>
    <sheetView workbookViewId="0" topLeftCell="A1">
      <selection activeCell="C10" sqref="C10:C29"/>
    </sheetView>
  </sheetViews>
  <sheetFormatPr defaultColWidth="9.140625" defaultRowHeight="15"/>
  <sheetData>
    <row r="10" ht="15">
      <c r="C10" s="8" t="s">
        <v>82</v>
      </c>
    </row>
    <row r="11" ht="15">
      <c r="C11" s="8" t="s">
        <v>83</v>
      </c>
    </row>
    <row r="12" ht="15">
      <c r="C12" s="8" t="s">
        <v>84</v>
      </c>
    </row>
    <row r="13" ht="15">
      <c r="C13" s="8" t="s">
        <v>85</v>
      </c>
    </row>
    <row r="14" ht="15">
      <c r="C14" s="8" t="s">
        <v>86</v>
      </c>
    </row>
    <row r="15" ht="15">
      <c r="C15" s="8" t="s">
        <v>87</v>
      </c>
    </row>
    <row r="16" ht="15">
      <c r="C16" s="8" t="s">
        <v>88</v>
      </c>
    </row>
    <row r="17" ht="15">
      <c r="C17" s="8" t="s">
        <v>89</v>
      </c>
    </row>
    <row r="18" ht="15">
      <c r="C18" s="8" t="s">
        <v>90</v>
      </c>
    </row>
    <row r="19" ht="15">
      <c r="C19" s="24" t="s">
        <v>91</v>
      </c>
    </row>
    <row r="20" ht="15">
      <c r="C20" s="24" t="s">
        <v>92</v>
      </c>
    </row>
    <row r="21" ht="15">
      <c r="C21" s="24" t="s">
        <v>93</v>
      </c>
    </row>
    <row r="22" ht="15">
      <c r="C22" s="52" t="s">
        <v>94</v>
      </c>
    </row>
    <row r="23" ht="15">
      <c r="C23" s="52" t="s">
        <v>80</v>
      </c>
    </row>
    <row r="24" ht="15">
      <c r="C24" s="24" t="s">
        <v>95</v>
      </c>
    </row>
    <row r="25" ht="15">
      <c r="C25" s="24" t="s">
        <v>96</v>
      </c>
    </row>
    <row r="26" ht="15">
      <c r="C26" s="8" t="s">
        <v>97</v>
      </c>
    </row>
    <row r="27" ht="15">
      <c r="C27" s="8" t="s">
        <v>98</v>
      </c>
    </row>
    <row r="28" ht="15">
      <c r="C28" s="8" t="s">
        <v>99</v>
      </c>
    </row>
    <row r="29" ht="15">
      <c r="C29" s="8" t="s">
        <v>100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Daniela Slováková</cp:lastModifiedBy>
  <dcterms:created xsi:type="dcterms:W3CDTF">2024-01-08T10:58:58Z</dcterms:created>
  <dcterms:modified xsi:type="dcterms:W3CDTF">2024-03-12T08:21:48Z</dcterms:modified>
  <cp:category/>
  <cp:version/>
  <cp:contentType/>
  <cp:contentStatus/>
</cp:coreProperties>
</file>