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23032a_01 - FSV UK - DPS..." sheetId="2" r:id="rId2"/>
    <sheet name="D23032a_02 - FSV UK - DPS..." sheetId="3" r:id="rId3"/>
    <sheet name="D23032a_03 - FSV UK - DPS..." sheetId="4" r:id="rId4"/>
    <sheet name="D23032a_04 - FSV UK - DPS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'D23032a_01 - FSV UK - DPS...'!$C$99:$K$1232</definedName>
    <definedName name="_xlnm.Print_Area" localSheetId="1">'D23032a_01 - FSV UK - DPS...'!$C$4:$J$39,'D23032a_01 - FSV UK - DPS...'!$C$45:$J$81,'D23032a_01 - FSV UK - DPS...'!$C$87:$K$1232</definedName>
    <definedName name="_xlnm._FilterDatabase" localSheetId="2" hidden="1">'D23032a_02 - FSV UK - DPS...'!$C$91:$K$253</definedName>
    <definedName name="_xlnm.Print_Area" localSheetId="2">'D23032a_02 - FSV UK - DPS...'!$C$4:$J$39,'D23032a_02 - FSV UK - DPS...'!$C$45:$J$73,'D23032a_02 - FSV UK - DPS...'!$C$79:$K$253</definedName>
    <definedName name="_xlnm._FilterDatabase" localSheetId="3" hidden="1">'D23032a_03 - FSV UK - DPS...'!$C$87:$K$190</definedName>
    <definedName name="_xlnm.Print_Area" localSheetId="3">'D23032a_03 - FSV UK - DPS...'!$C$4:$J$39,'D23032a_03 - FSV UK - DPS...'!$C$45:$J$69,'D23032a_03 - FSV UK - DPS...'!$C$75:$K$190</definedName>
    <definedName name="_xlnm._FilterDatabase" localSheetId="4" hidden="1">'D23032a_04 - FSV UK - DPS...'!$C$86:$K$141</definedName>
    <definedName name="_xlnm.Print_Area" localSheetId="4">'D23032a_04 - FSV UK - DPS...'!$C$4:$J$39,'D23032a_04 - FSV UK - DPS...'!$C$45:$J$68,'D23032a_04 - FSV UK - DPS...'!$C$74:$K$141</definedName>
    <definedName name="_xlnm.Print_Area" localSheetId="5">'Seznam figur'!$C$4:$G$54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'D23032a_01 - FSV UK - DPS...'!$99:$99</definedName>
    <definedName name="_xlnm.Print_Titles" localSheetId="2">'D23032a_02 - FSV UK - DPS...'!$91:$91</definedName>
    <definedName name="_xlnm.Print_Titles" localSheetId="3">'D23032a_03 - FSV UK - DPS...'!$87:$87</definedName>
    <definedName name="_xlnm.Print_Titles" localSheetId="4">'D23032a_04 - FSV UK - DPS...'!$86:$86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<sst xmlns="http://schemas.openxmlformats.org/spreadsheetml/2006/main" count="14279" uniqueCount="1924">
  <si>
    <t>Export Komplet</t>
  </si>
  <si>
    <t>VZ</t>
  </si>
  <si>
    <t>2.0</t>
  </si>
  <si>
    <t>ZAMOK</t>
  </si>
  <si>
    <t>False</t>
  </si>
  <si>
    <t>{16e84c53-c0f7-4a53-8b6e-5fdf3df704a8}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</si>
  <si>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</si>
  <si>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</si>
  <si>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</si>
  <si>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</si>
  <si>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</si>
  <si>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</si>
  <si>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</si>
  <si>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</si>
  <si>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D23032a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</si>
  <si>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</si>
  <si>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</si>
  <si>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FSV UK - DPS - stavebni cast</t>
  </si>
  <si>
    <t>KSO:</t>
  </si>
  <si>
    <t/>
  </si>
  <si>
    <t>CC-CZ:</t>
  </si>
  <si>
    <t>Místo:</t>
  </si>
  <si>
    <t xml:space="preserve"> </t>
  </si>
  <si>
    <t>Datum:</t>
  </si>
  <si>
    <t>9. 1. 2024</t>
  </si>
  <si>
    <t>Zadavatel:</t>
  </si>
  <si>
    <t>IČ:</t>
  </si>
  <si>
    <t>00216208</t>
  </si>
  <si>
    <t>Univerzita Karlova, Fakulta sociálních věd</t>
  </si>
  <si>
    <t>DIČ:</t>
  </si>
  <si>
    <t>CZ00216208</t>
  </si>
  <si>
    <t>Uchazeč:</t>
  </si>
  <si>
    <t>Vyplň údaj</t>
  </si>
  <si>
    <t>Projektant:</t>
  </si>
  <si>
    <t>28365186</t>
  </si>
  <si>
    <t>Design4function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</si>
  <si>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</si>
  <si>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</si>
  <si>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</si>
  <si>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</si>
  <si>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</si>
  <si>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</si>
  <si>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</si>
  <si>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</si>
  <si>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</si>
  <si>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</si>
  <si>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</si>
  <si>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</si>
  <si>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</si>
  <si>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</si>
  <si>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</si>
  <si>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</si>
  <si>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</si>
  <si>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</si>
  <si>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</si>
  <si>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</si>
  <si>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</si>
  <si>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</si>
  <si>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</si>
  <si>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</si>
  <si>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</si>
  <si>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</si>
  <si>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</si>
  <si>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</si>
  <si>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</si>
  <si>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</si>
  <si>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</si>
  <si>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</si>
  <si>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</si>
  <si>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</si>
  <si>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</si>
  <si>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</si>
  <si>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</si>
  <si>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</si>
  <si>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</si>
  <si>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</si>
  <si>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</si>
  <si>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</si>
  <si>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</si>
  <si>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D23032a_01</t>
  </si>
  <si>
    <t>FSV UK - DPS - Smetanovo Nábřeží</t>
  </si>
  <si>
    <t>STA</t>
  </si>
  <si>
    <t>1</t>
  </si>
  <si>
    <t>{81e5e817-3e33-492b-865c-78852b4e7315}</t>
  </si>
  <si>
    <t>2</t>
  </si>
  <si>
    <t>D23032a_02</t>
  </si>
  <si>
    <t>FSV UK - DPS - Opletalova</t>
  </si>
  <si>
    <t>{ad3babf6-891c-4817-b85b-23ebf70a6c12}</t>
  </si>
  <si>
    <t>D23032a_03</t>
  </si>
  <si>
    <t>FSV UK - DPS - strukturovaná kabeláž - Smetanovo nábřeží</t>
  </si>
  <si>
    <t>{b15d04a0-8459-4c83-bc34-61523eddf7ba}</t>
  </si>
  <si>
    <t>D23032a_04</t>
  </si>
  <si>
    <t>FSV UK - DPS - strukturovaná kabeláž - Opletalova</t>
  </si>
  <si>
    <t>{3cab96ef-8dd9-48f1-a3de-e8b9f4c1094c}</t>
  </si>
  <si>
    <t>PODL_pl</t>
  </si>
  <si>
    <t>podlahová plocha celková</t>
  </si>
  <si>
    <t>442</t>
  </si>
  <si>
    <t>3</t>
  </si>
  <si>
    <t>KRYCÍ LIST SOUPISU PRACÍ</t>
  </si>
  <si>
    <t>Objekt:</t>
  </si>
  <si>
    <t>D23032a_01 - FSV UK - DPS - Smetanovo Nábřeží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</si>
  <si>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</si>
  <si>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</si>
  <si>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</si>
  <si>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</si>
  <si>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</si>
  <si>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</si>
  <si>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</si>
  <si>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</si>
  <si>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</si>
  <si>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</si>
  <si>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</si>
  <si>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</si>
  <si>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</si>
  <si>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</si>
  <si>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</si>
  <si>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</si>
  <si>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</si>
  <si>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</si>
  <si>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</si>
  <si>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</si>
  <si>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</si>
  <si>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Malby</t>
  </si>
  <si>
    <t xml:space="preserve">    786 - Dokončovací práce - čalounické úpravy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</si>
  <si>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</si>
  <si>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</si>
  <si>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</si>
  <si>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</si>
  <si>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</si>
  <si>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</si>
  <si>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</si>
  <si>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</si>
  <si>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</si>
  <si>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</si>
  <si>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</si>
  <si>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</si>
  <si>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</si>
  <si>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</si>
  <si>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</si>
  <si>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</si>
  <si>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</si>
  <si>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</si>
  <si>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</si>
  <si>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</si>
  <si>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</si>
  <si>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411244262</t>
  </si>
  <si>
    <t>Klenby valené z cihel pálených dl. 290 mm, plných P 7,5 až P 15, na maltu MC-5 až MC-10, o rozpětí klenby přes 2 m, bez pomocné konstrukce, o tl. klenby 140 mm</t>
  </si>
  <si>
    <t>m2</t>
  </si>
  <si>
    <t>CS ÚRS 2024 01</t>
  </si>
  <si>
    <t>-1032625635</t>
  </si>
  <si>
    <t>Online PSC</t>
  </si>
  <si>
    <t>https://podminky.urs.cz/item/CS_URS_2024_01/411244262</t>
  </si>
  <si>
    <t>VV</t>
  </si>
  <si>
    <t>S09</t>
  </si>
  <si>
    <t>1,5*1,596</t>
  </si>
  <si>
    <t>411353101</t>
  </si>
  <si>
    <t>Bednění stropních konstrukcí - bez podpěrné konstrukce kleneb poloměru přes 1000 mm tvaru válce, tloušťky klenby přes 5 do 25 cm zřízení</t>
  </si>
  <si>
    <t>906765824</t>
  </si>
  <si>
    <t>https://podminky.urs.cz/item/CS_URS_2024_01/411353101</t>
  </si>
  <si>
    <t>s09</t>
  </si>
  <si>
    <t>3*1,596</t>
  </si>
  <si>
    <t>411353102</t>
  </si>
  <si>
    <t>Bednění stropních konstrukcí - bez podpěrné konstrukce kleneb poloměru přes 1000 mm tvaru válce, tloušťky klenby přes 5 do 25 cm odstranění</t>
  </si>
  <si>
    <t>-2120912496</t>
  </si>
  <si>
    <t>https://podminky.urs.cz/item/CS_URS_2024_01/411353102</t>
  </si>
  <si>
    <t>411354315</t>
  </si>
  <si>
    <t>Podpěrná konstrukce stropů - desek, kleneb a skořepin výška podepření do 4 m tloušťka stropu přes 25 do 35 cm zřízení</t>
  </si>
  <si>
    <t>1307822018</t>
  </si>
  <si>
    <t>https://podminky.urs.cz/item/CS_URS_2024_01/411354315</t>
  </si>
  <si>
    <t>5</t>
  </si>
  <si>
    <t>411354316</t>
  </si>
  <si>
    <t>Podpěrná konstrukce stropů - desek, kleneb a skořepin výška podepření do 4 m tloušťka stropu přes 25 do 35 cm odstranění</t>
  </si>
  <si>
    <t>-211655176</t>
  </si>
  <si>
    <t>https://podminky.urs.cz/item/CS_URS_2024_01/411354316</t>
  </si>
  <si>
    <t>6</t>
  </si>
  <si>
    <t>Úpravy povrchů, podlahy a osazování výplní</t>
  </si>
  <si>
    <t>611325101</t>
  </si>
  <si>
    <t>Vápenocementová omítka rýh hrubá ve stropech, šířky rýhy do 150 mm</t>
  </si>
  <si>
    <t>1505282816</t>
  </si>
  <si>
    <t>https://podminky.urs.cz/item/CS_URS_2024_01/611325101</t>
  </si>
  <si>
    <t>S09, S10, S11, S13</t>
  </si>
  <si>
    <t>40*0,03</t>
  </si>
  <si>
    <t>7</t>
  </si>
  <si>
    <t>611325121</t>
  </si>
  <si>
    <t>Vápenocementová omítka rýh štuková ve stropech, šířky rýhy do 150 mm</t>
  </si>
  <si>
    <t>-199899022</t>
  </si>
  <si>
    <t>https://podminky.urs.cz/item/CS_URS_2024_01/611325121</t>
  </si>
  <si>
    <t>8</t>
  </si>
  <si>
    <t>612131121</t>
  </si>
  <si>
    <t>Podkladní a spojovací vrstva vnitřních omítaných ploch penetrace disperzní nanášená ručně stěn</t>
  </si>
  <si>
    <t>1436023453</t>
  </si>
  <si>
    <t>https://podminky.urs.cz/item/CS_URS_2024_01/612131121</t>
  </si>
  <si>
    <t>S10, S11, S09, S13</t>
  </si>
  <si>
    <t>65*0,03</t>
  </si>
  <si>
    <t>m008</t>
  </si>
  <si>
    <t>50*0,03</t>
  </si>
  <si>
    <t>m014</t>
  </si>
  <si>
    <t>60*0,03</t>
  </si>
  <si>
    <t>m212</t>
  </si>
  <si>
    <t>75*0,03</t>
  </si>
  <si>
    <t>m213, m214</t>
  </si>
  <si>
    <t>m215</t>
  </si>
  <si>
    <t>80*0,03</t>
  </si>
  <si>
    <t>společné prostory</t>
  </si>
  <si>
    <t>150*0,03</t>
  </si>
  <si>
    <t>Součet</t>
  </si>
  <si>
    <t>9</t>
  </si>
  <si>
    <t>612131152</t>
  </si>
  <si>
    <t>Sanační postřik vnitřních omítaných ploch vápenocementový nanášený ručně síťovitě (pokrytí plochy 50 až 75 %) stěn</t>
  </si>
  <si>
    <t>-1238332117</t>
  </si>
  <si>
    <t>https://podminky.urs.cz/item/CS_URS_2024_01/612131152</t>
  </si>
  <si>
    <t>S10, S11, S13</t>
  </si>
  <si>
    <t>1,6*(1,2+4,5+1,2+1,2+5,1+1,2+1,2+2,8+1,2)</t>
  </si>
  <si>
    <t>10</t>
  </si>
  <si>
    <t>612321121</t>
  </si>
  <si>
    <t>Omítka vápenocementová vnitřních ploch nanášená ručně jednovrstvá, tloušťky do 10 mm hladká svislých konstrukcí stěn</t>
  </si>
  <si>
    <t>-1075434674</t>
  </si>
  <si>
    <t>https://podminky.urs.cz/item/CS_URS_2024_01/612321121</t>
  </si>
  <si>
    <t>začištění po odbourání výtahové šachty</t>
  </si>
  <si>
    <t>4*(2,4+1,2)+3,5*(1,14+1,596)</t>
  </si>
  <si>
    <t>11</t>
  </si>
  <si>
    <t>612321131</t>
  </si>
  <si>
    <t>Vápenocementový štuk vnitřních ploch tloušťky do 3 mm svislých konstrukcí stěn</t>
  </si>
  <si>
    <t>54619528</t>
  </si>
  <si>
    <t>https://podminky.urs.cz/item/CS_URS_2024_01/612321131</t>
  </si>
  <si>
    <t>612324111</t>
  </si>
  <si>
    <t>Omítka sanační vnitřních ploch podkladní (vyrovnávací) tloušťky do 10 mm nanášená ručně svislých konstrukcí stěn</t>
  </si>
  <si>
    <t>-1745293327</t>
  </si>
  <si>
    <t>https://podminky.urs.cz/item/CS_URS_2024_01/612324111</t>
  </si>
  <si>
    <t>13</t>
  </si>
  <si>
    <t>612325101</t>
  </si>
  <si>
    <t>Vápenocementová omítka rýh hrubá ve stěnách, šířky rýhy do 150 mm</t>
  </si>
  <si>
    <t>1913220202</t>
  </si>
  <si>
    <t>https://podminky.urs.cz/item/CS_URS_2024_01/612325101</t>
  </si>
  <si>
    <t>14</t>
  </si>
  <si>
    <t>612325121</t>
  </si>
  <si>
    <t>Vápenocementová omítka rýh štuková ve stěnách, šířky rýhy do 150 mm</t>
  </si>
  <si>
    <t>1894775940</t>
  </si>
  <si>
    <t>https://podminky.urs.cz/item/CS_URS_2024_01/612325121</t>
  </si>
  <si>
    <t>15</t>
  </si>
  <si>
    <t>612325222</t>
  </si>
  <si>
    <t>Vápenocementová omítka jednotlivých malých ploch štuková na stěnách, plochy jednotlivě přes 0,09 do 0,25 m2</t>
  </si>
  <si>
    <t>kus</t>
  </si>
  <si>
    <t>-567177186</t>
  </si>
  <si>
    <t>https://podminky.urs.cz/item/CS_URS_2024_01/612325222</t>
  </si>
  <si>
    <t>16</t>
  </si>
  <si>
    <t>612326121</t>
  </si>
  <si>
    <t>Omítka sanační vnitřních ploch jednovrstvá jednovrstvá, tloušťky do 20 mm nanášená ručně svislých konstrukcí stěn</t>
  </si>
  <si>
    <t>1386800660</t>
  </si>
  <si>
    <t>https://podminky.urs.cz/item/CS_URS_2024_01/612326121</t>
  </si>
  <si>
    <t>S10, S11, S09</t>
  </si>
  <si>
    <t>17</t>
  </si>
  <si>
    <t>612328131</t>
  </si>
  <si>
    <t>Sanační štuk vnitřních ploch tloušťky do 3 mm svislých konstrukcí stěn</t>
  </si>
  <si>
    <t>939141778</t>
  </si>
  <si>
    <t>https://podminky.urs.cz/item/CS_URS_2024_01/612328131</t>
  </si>
  <si>
    <t>18</t>
  </si>
  <si>
    <t>619995001</t>
  </si>
  <si>
    <t>Začištění omítek (s dodáním hmot) kolem oken, dveří, podlah, obkladů apod.</t>
  </si>
  <si>
    <t>m</t>
  </si>
  <si>
    <t>-1034111437</t>
  </si>
  <si>
    <t>https://podminky.urs.cz/item/CS_URS_2024_01/619995001</t>
  </si>
  <si>
    <t>19</t>
  </si>
  <si>
    <t>631311114</t>
  </si>
  <si>
    <t>Mazanina z betonu prostého bez zvýšených nároků na prostředí tl. přes 50 do 80 mm tř. C 16/20</t>
  </si>
  <si>
    <t>m3</t>
  </si>
  <si>
    <t>94509255</t>
  </si>
  <si>
    <t>https://podminky.urs.cz/item/CS_URS_2024_01/631311114</t>
  </si>
  <si>
    <t>1,21*1,596*0,08</t>
  </si>
  <si>
    <t>20</t>
  </si>
  <si>
    <t>631361821</t>
  </si>
  <si>
    <t>Výztuž mazanin 10 505 (R) nebo BSt 500</t>
  </si>
  <si>
    <t>t</t>
  </si>
  <si>
    <t>184508801</t>
  </si>
  <si>
    <t>https://podminky.urs.cz/item/CS_URS_2024_01/631361821</t>
  </si>
  <si>
    <t>4,5*1,21*1,596/1000</t>
  </si>
  <si>
    <t>632481213</t>
  </si>
  <si>
    <t>Separační vrstva k oddělení podlahových vrstev z polyetylénové fólie</t>
  </si>
  <si>
    <t>1599609850</t>
  </si>
  <si>
    <t>https://podminky.urs.cz/item/CS_URS_2024_01/632481213</t>
  </si>
  <si>
    <t>1,21*1,596</t>
  </si>
  <si>
    <t>22</t>
  </si>
  <si>
    <t>632683112</t>
  </si>
  <si>
    <t>Sešívání trhlin v betonových podlahách ocelovými sponkami se zálivkou pryskyřicí vzdálenosti sponek přes 10 do 15 cm</t>
  </si>
  <si>
    <t>1452141033</t>
  </si>
  <si>
    <t>https://podminky.urs.cz/item/CS_URS_2024_01/632683112</t>
  </si>
  <si>
    <t>23</t>
  </si>
  <si>
    <t>633811111</t>
  </si>
  <si>
    <t>Povrchová úprava betonových podlah broušení nerovností do 2 mm (stržení šlemu)</t>
  </si>
  <si>
    <t>-1258060612</t>
  </si>
  <si>
    <t>https://podminky.urs.cz/item/CS_URS_2024_01/633811111</t>
  </si>
  <si>
    <t>odpočet pod zdvojenou podlahu</t>
  </si>
  <si>
    <t>-62</t>
  </si>
  <si>
    <t>FIG</t>
  </si>
  <si>
    <t>Rozpad figury: PODL_pl</t>
  </si>
  <si>
    <t>115</t>
  </si>
  <si>
    <t>60</t>
  </si>
  <si>
    <t>68</t>
  </si>
  <si>
    <t>54</t>
  </si>
  <si>
    <t>50</t>
  </si>
  <si>
    <t>95</t>
  </si>
  <si>
    <t>24</t>
  </si>
  <si>
    <t>635211121</t>
  </si>
  <si>
    <t>Násyp lehký pod podlahy s udusáním a urovnáním povrchu z keramzitu</t>
  </si>
  <si>
    <t>357114712</t>
  </si>
  <si>
    <t>https://podminky.urs.cz/item/CS_URS_2024_01/635211121</t>
  </si>
  <si>
    <t>0,4*1,596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</si>
  <si>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</si>
  <si>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</si>
  <si>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</si>
  <si>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</si>
  <si>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94006336</t>
  </si>
  <si>
    <t>https://podminky.urs.cz/item/CS_URS_2024_01/949101111</t>
  </si>
  <si>
    <t>26</t>
  </si>
  <si>
    <t>952902021</t>
  </si>
  <si>
    <t>Čištění budov při provádění oprav a udržovacích prací podlah hladkých zametením</t>
  </si>
  <si>
    <t>-160497020</t>
  </si>
  <si>
    <t>https://podminky.urs.cz/item/CS_URS_2024_01/952902021</t>
  </si>
  <si>
    <t>27</t>
  </si>
  <si>
    <t>952902611</t>
  </si>
  <si>
    <t>Čištění budov při provádění oprav a udržovacích prací vysátím prachu z ostatních ploch</t>
  </si>
  <si>
    <t>1498125182</t>
  </si>
  <si>
    <t>https://podminky.urs.cz/item/CS_URS_2024_01/952902611</t>
  </si>
  <si>
    <t>28</t>
  </si>
  <si>
    <t>962032231</t>
  </si>
  <si>
    <t>Bourání zdiva nadzákladového z cihel pálených plných nebo lícových nebo vápenopískových, na maltu vápennou nebo vápenocementovou, objemu přes 1 m3</t>
  </si>
  <si>
    <t>-1213928946</t>
  </si>
  <si>
    <t>https://podminky.urs.cz/item/CS_URS_2024_01/962032231</t>
  </si>
  <si>
    <t>0,4*3,3</t>
  </si>
  <si>
    <t>0,52*4,065</t>
  </si>
  <si>
    <t>29</t>
  </si>
  <si>
    <t>977332121</t>
  </si>
  <si>
    <t>Frézování drážek pro vodiče ve stěnách z cihel včetně omítky, rozměru do 30x30 mm</t>
  </si>
  <si>
    <t>794399533</t>
  </si>
  <si>
    <t>https://podminky.urs.cz/item/CS_URS_2024_01/977332121</t>
  </si>
  <si>
    <t>65</t>
  </si>
  <si>
    <t>75</t>
  </si>
  <si>
    <t>80</t>
  </si>
  <si>
    <t>ve společných prostorech</t>
  </si>
  <si>
    <t>150</t>
  </si>
  <si>
    <t>30</t>
  </si>
  <si>
    <t>977333121</t>
  </si>
  <si>
    <t>Frézování drážek pro vodiče ve stropech nebo klenbách z cihel včetně omítky, rozměru do 30x30 mm</t>
  </si>
  <si>
    <t>-166339065</t>
  </si>
  <si>
    <t>https://podminky.urs.cz/item/CS_URS_2024_01/977333121</t>
  </si>
  <si>
    <t>40</t>
  </si>
  <si>
    <t>31</t>
  </si>
  <si>
    <t>977343212</t>
  </si>
  <si>
    <t>Frézování drážek pro vodiče v podlahách z betonu, rozměru do 50x50 mm</t>
  </si>
  <si>
    <t>1572523202</t>
  </si>
  <si>
    <t>https://podminky.urs.cz/item/CS_URS_2024_01/977343212</t>
  </si>
  <si>
    <t>32</t>
  </si>
  <si>
    <t>978013191</t>
  </si>
  <si>
    <t>Otlučení vápenných nebo vápenocementových omítek vnitřních ploch stěn s vyškrabáním spar, s očištěním zdiva, v rozsahu přes 50 do 100 %</t>
  </si>
  <si>
    <t>1109983050</t>
  </si>
  <si>
    <t>https://podminky.urs.cz/item/CS_URS_2024_01/978013191</t>
  </si>
  <si>
    <t>997</t>
  </si>
  <si>
    <t>Přesun sutě</t>
  </si>
  <si>
    <t>33</t>
  </si>
  <si>
    <t>997006512</t>
  </si>
  <si>
    <t>Vodorovná doprava suti na skládku s naložením na dopravní prostředek a složením přes 100 m do 1 km</t>
  </si>
  <si>
    <t>-841216809</t>
  </si>
  <si>
    <t>https://podminky.urs.cz/item/CS_URS_2024_01/997006512</t>
  </si>
  <si>
    <t>34</t>
  </si>
  <si>
    <t>997006519</t>
  </si>
  <si>
    <t>Vodorovná doprava suti na skládku Příplatek k ceně -6512 za každý další i započatý 1 km</t>
  </si>
  <si>
    <t>-1765100511</t>
  </si>
  <si>
    <t>https://podminky.urs.cz/item/CS_URS_2024_01/997006519</t>
  </si>
  <si>
    <t>19,048*15 'Přepočtené koeficientem množství</t>
  </si>
  <si>
    <t>35</t>
  </si>
  <si>
    <t>997013214</t>
  </si>
  <si>
    <t>Vnitrostaveništní doprava suti a vybouraných hmot vodorovně do 50 m s naložením ručně pro budovy a haly výšky přes 12 do 15 m</t>
  </si>
  <si>
    <t>1917558420</t>
  </si>
  <si>
    <t>https://podminky.urs.cz/item/CS_URS_2024_01/997013214</t>
  </si>
  <si>
    <t>36</t>
  </si>
  <si>
    <t>997013603</t>
  </si>
  <si>
    <t>Poplatek za uložení stavebního odpadu na skládce (skládkovné) cihelného zatříděného do Katalogu odpadů pod kódem 17 01 02</t>
  </si>
  <si>
    <t>-1591183515</t>
  </si>
  <si>
    <t>https://podminky.urs.cz/item/CS_URS_2024_01/997013603</t>
  </si>
  <si>
    <t>37</t>
  </si>
  <si>
    <t>997013631</t>
  </si>
  <si>
    <t>Poplatek za uložení stavebního odpadu na skládce (skládkovné) směsného stavebního a demoličního zatříděného do Katalogu odpadů pod kódem 17 09 04</t>
  </si>
  <si>
    <t>1710186430</t>
  </si>
  <si>
    <t>https://podminky.urs.cz/item/CS_URS_2024_01/997013631</t>
  </si>
  <si>
    <t>998</t>
  </si>
  <si>
    <t>Přesun hmot</t>
  </si>
  <si>
    <t>38</t>
  </si>
  <si>
    <t>998018003</t>
  </si>
  <si>
    <t>Přesun hmot pro budovy občanské výstavby, bydlení, výrobu a služby ruční (bez užití mechanizace) vodorovná dopravní vzdálenost do 100 m pro budovy s jakoukoliv nosnou konstrukcí výšky přes 12 do 24 m</t>
  </si>
  <si>
    <t>-1451073344</t>
  </si>
  <si>
    <t>https://podminky.urs.cz/item/CS_URS_2024_01/998018003</t>
  </si>
  <si>
    <t>PSV</t>
  </si>
  <si>
    <t>Práce a dodávky PSV</t>
  </si>
  <si>
    <t>713</t>
  </si>
  <si>
    <t>Izolace tepelné</t>
  </si>
  <si>
    <t>39</t>
  </si>
  <si>
    <t>713121111</t>
  </si>
  <si>
    <t>Montáž tepelné izolace podlah rohožemi, pásy, deskami, dílci, bloky (izolační materiál ve specifikaci) kladenými volně jednovrstvá</t>
  </si>
  <si>
    <t>-1184026968</t>
  </si>
  <si>
    <t>https://podminky.urs.cz/item/CS_URS_2024_01/713121111</t>
  </si>
  <si>
    <t>M</t>
  </si>
  <si>
    <t>28375908</t>
  </si>
  <si>
    <t>deska EPS 150 pro konstrukce s vysokým zatížením λ=0,035 tl 40mm</t>
  </si>
  <si>
    <t>-850972508</t>
  </si>
  <si>
    <t>1,931*1,05 'Přepočtené koeficientem množství</t>
  </si>
  <si>
    <t>41</t>
  </si>
  <si>
    <t>998713313</t>
  </si>
  <si>
    <t>Přesun hmot pro izolace tepelné stanovený procentní sazbou (%) z ceny vodorovná dopravní vzdálenost do 50 m ruční (bez užití mechanizace) v objektech výšky přes 12 m do 24 m</t>
  </si>
  <si>
    <t>%</t>
  </si>
  <si>
    <t>-758140397</t>
  </si>
  <si>
    <t>https://podminky.urs.cz/item/CS_URS_2024_01/998713313</t>
  </si>
  <si>
    <t>741</t>
  </si>
  <si>
    <t>Elektroinstalace - silnoproud</t>
  </si>
  <si>
    <t>42</t>
  </si>
  <si>
    <t>741112061</t>
  </si>
  <si>
    <t>Montáž krabic elektroinstalačních bez napojení na trubky a lišty, demontáže a montáže víčka a přístroje přístrojových zapuštěných plastových kruhových do zdiva</t>
  </si>
  <si>
    <t>-1145814702</t>
  </si>
  <si>
    <t>https://podminky.urs.cz/item/CS_URS_2024_01/741112061</t>
  </si>
  <si>
    <t>38+46+5+2+6</t>
  </si>
  <si>
    <t>43</t>
  </si>
  <si>
    <t>34571450</t>
  </si>
  <si>
    <t>krabice pod omítku PVC přístrojová kruhová D 70mm</t>
  </si>
  <si>
    <t>-736082090</t>
  </si>
  <si>
    <t>44</t>
  </si>
  <si>
    <t>34571452</t>
  </si>
  <si>
    <t>krabice pod omítku PVC přístrojová kruhová D 70mm dvojnásobná</t>
  </si>
  <si>
    <t>250737736</t>
  </si>
  <si>
    <t>45</t>
  </si>
  <si>
    <t>34571453</t>
  </si>
  <si>
    <t>krabice pod omítku PVC přístrojová kruhová D 70mm trojnásobná</t>
  </si>
  <si>
    <t>-53958883</t>
  </si>
  <si>
    <t>46</t>
  </si>
  <si>
    <t>34571454</t>
  </si>
  <si>
    <t>krabice pod omítku PVC přístrojová kruhová D 70mm čtyřnásobná</t>
  </si>
  <si>
    <t>1780781828</t>
  </si>
  <si>
    <t>47</t>
  </si>
  <si>
    <t>34571455</t>
  </si>
  <si>
    <t>krabice pod omítku PVC přístrojová kruhová D 70mm pětinásobná</t>
  </si>
  <si>
    <t>-1540320661</t>
  </si>
  <si>
    <t>48</t>
  </si>
  <si>
    <t>741112801</t>
  </si>
  <si>
    <t>Demotáž elektroinstalačních lišt a kanálů nástěnných uložených pevně vkládacích</t>
  </si>
  <si>
    <t>1933595367</t>
  </si>
  <si>
    <t>https://podminky.urs.cz/item/CS_URS_2024_01/741112801</t>
  </si>
  <si>
    <t>49</t>
  </si>
  <si>
    <t>741120501</t>
  </si>
  <si>
    <t>Montáž kabelů flexibilních měděných bez ukončení uložených volně lehkých a středních (např. CGSG), počtu žil do 7</t>
  </si>
  <si>
    <t>-1269987325</t>
  </si>
  <si>
    <t>https://podminky.urs.cz/item/CS_URS_2024_01/741120501</t>
  </si>
  <si>
    <t>34113012</t>
  </si>
  <si>
    <t>kabel instalační flexibilní jádro Cu lanované izolace PVC plášť PVC 300/500V (H05VV-F) 2x0,75mm2</t>
  </si>
  <si>
    <t>294463787</t>
  </si>
  <si>
    <t>50*1,15 'Přepočtené koeficientem množství</t>
  </si>
  <si>
    <t>51</t>
  </si>
  <si>
    <t>741122015</t>
  </si>
  <si>
    <t>Montáž kabelů měděných bez ukončení uložených pod omítku plných kulatých (např. CYKY), počtu a průřezu žil 3x1,5 mm2</t>
  </si>
  <si>
    <t>-520774769</t>
  </si>
  <si>
    <t>https://podminky.urs.cz/item/CS_URS_2024_01/741122015</t>
  </si>
  <si>
    <t>70+40+70+55+45+90</t>
  </si>
  <si>
    <t>30+25+0+0+0+0</t>
  </si>
  <si>
    <t>52</t>
  </si>
  <si>
    <t>34111030</t>
  </si>
  <si>
    <t>kabel instalační jádro Cu plné izolace PVC plášť PVC 450/750V (CYKY) 3x1,5mm2</t>
  </si>
  <si>
    <t>-1511769305</t>
  </si>
  <si>
    <t>475*1,15 'Přepočtené koeficientem množství</t>
  </si>
  <si>
    <t>53</t>
  </si>
  <si>
    <t>741122016</t>
  </si>
  <si>
    <t>Montáž kabelů měděných bez ukončení uložených pod omítku plných kulatých (např. CYKY), počtu a průřezu žil 3x2,5 až 6 mm2</t>
  </si>
  <si>
    <t>1509095896</t>
  </si>
  <si>
    <t>https://podminky.urs.cz/item/CS_URS_2024_01/741122016</t>
  </si>
  <si>
    <t>80+65+85+85+60+120</t>
  </si>
  <si>
    <t>34111036</t>
  </si>
  <si>
    <t>kabel instalační jádro Cu plné izolace PVC plášť PVC 450/750V (CYKY) 3x2,5mm2</t>
  </si>
  <si>
    <t>726527558</t>
  </si>
  <si>
    <t>495*1,15 'Přepočtené koeficientem množství</t>
  </si>
  <si>
    <t>55</t>
  </si>
  <si>
    <t>34111042</t>
  </si>
  <si>
    <t>kabel instalační jádro Cu plné izolace PVC plášť PVC 450/750V (CYKY) 3x4mm2</t>
  </si>
  <si>
    <t>434510003</t>
  </si>
  <si>
    <t>35*1,15 'Přepočtené koeficientem množství</t>
  </si>
  <si>
    <t>56</t>
  </si>
  <si>
    <t>741122031</t>
  </si>
  <si>
    <t>Montáž kabelů měděných bez ukončení uložených pod omítku plných kulatých (např. CYKY), počtu a průřezu žil 5x1,5 až 2,5 mm2</t>
  </si>
  <si>
    <t>-1354648284</t>
  </si>
  <si>
    <t>https://podminky.urs.cz/item/CS_URS_2024_01/741122031</t>
  </si>
  <si>
    <t>57</t>
  </si>
  <si>
    <t>34111090</t>
  </si>
  <si>
    <t>kabel instalační jádro Cu plné izolace PVC plášť PVC 450/750V (CYKY) 5x1,5mm2</t>
  </si>
  <si>
    <t>-1702289473</t>
  </si>
  <si>
    <t>58</t>
  </si>
  <si>
    <t>741122032</t>
  </si>
  <si>
    <t>Montáž kabelů měděných bez ukončení uložených pod omítku plných kulatých (např. CYKY), počtu a průřezu žil 5x4 až 6 mm2</t>
  </si>
  <si>
    <t>1761177210</t>
  </si>
  <si>
    <t>https://podminky.urs.cz/item/CS_URS_2024_01/741122032</t>
  </si>
  <si>
    <t>59</t>
  </si>
  <si>
    <t>34111098</t>
  </si>
  <si>
    <t>kabel instalační jádro Cu plné izolace PVC plášť PVC 450/750V (CYKY) 5x4mm2</t>
  </si>
  <si>
    <t>-1128228040</t>
  </si>
  <si>
    <t>20*1,15 'Přepočtené koeficientem množství</t>
  </si>
  <si>
    <t>741130001</t>
  </si>
  <si>
    <t>Ukončení vodičů izolovaných s označením a zapojením v rozváděči nebo na přístroji, průřezu žíly do 2,5 mm2</t>
  </si>
  <si>
    <t>717958431</t>
  </si>
  <si>
    <t>https://podminky.urs.cz/item/CS_URS_2024_01/741130001</t>
  </si>
  <si>
    <t>61</t>
  </si>
  <si>
    <t>741310101</t>
  </si>
  <si>
    <t>Montáž spínačů jedno nebo dvoupólových polozapuštěných nebo zapuštěných se zapojením vodičů bezšroubové připojení spínačů, řazení 1-jednopólových</t>
  </si>
  <si>
    <t>741601648</t>
  </si>
  <si>
    <t>https://podminky.urs.cz/item/CS_URS_2024_01/741310101</t>
  </si>
  <si>
    <t>62</t>
  </si>
  <si>
    <t>34539010</t>
  </si>
  <si>
    <t>přístroj spínače jednopólového, řazení 1, 1So bezšroubové svorky</t>
  </si>
  <si>
    <t>1659079009</t>
  </si>
  <si>
    <t>63</t>
  </si>
  <si>
    <t>3453903R001</t>
  </si>
  <si>
    <t>přístroj stmívače DALI</t>
  </si>
  <si>
    <t>-193901460</t>
  </si>
  <si>
    <t>64</t>
  </si>
  <si>
    <t>741310121</t>
  </si>
  <si>
    <t>Montáž spínačů jedno nebo dvoupólových polozapuštěných nebo zapuštěných se zapojením vodičů bezšroubové připojení přepínačů, řazení 5-sériových</t>
  </si>
  <si>
    <t>-1627772548</t>
  </si>
  <si>
    <t>https://podminky.urs.cz/item/CS_URS_2024_01/741310121</t>
  </si>
  <si>
    <t>34539012</t>
  </si>
  <si>
    <t>přístroj přepínače sériového, řazení 5 bezšroubové svorky</t>
  </si>
  <si>
    <t>-562865934</t>
  </si>
  <si>
    <t>66</t>
  </si>
  <si>
    <t>741310122</t>
  </si>
  <si>
    <t>Montáž spínačů jedno nebo dvoupólových polozapuštěných nebo zapuštěných se zapojením vodičů bezšroubové připojení přepínačů, řazení 6-střídavých</t>
  </si>
  <si>
    <t>682585670</t>
  </si>
  <si>
    <t>https://podminky.urs.cz/item/CS_URS_2024_01/741310122</t>
  </si>
  <si>
    <t>67</t>
  </si>
  <si>
    <t>34539013</t>
  </si>
  <si>
    <t>přístroj přepínače střídavého, řazení 6, 6So bezšroubové svorky</t>
  </si>
  <si>
    <t>-1911312027</t>
  </si>
  <si>
    <t>741310125</t>
  </si>
  <si>
    <t>Montáž spínačů jedno nebo dvoupólových polozapuštěných nebo zapuštěných se zapojením vodičů bezšroubové připojení přepínačů, řazení 6+6-dvojitých střídavých</t>
  </si>
  <si>
    <t>-1202487871</t>
  </si>
  <si>
    <t>https://podminky.urs.cz/item/CS_URS_2024_01/741310125</t>
  </si>
  <si>
    <t>69</t>
  </si>
  <si>
    <t>34539017</t>
  </si>
  <si>
    <t>přístroj přepínače střídavého dvojitého, řazení 6+6(6+1) bezšroubové svorky</t>
  </si>
  <si>
    <t>-870957038</t>
  </si>
  <si>
    <t>70</t>
  </si>
  <si>
    <t>741311875</t>
  </si>
  <si>
    <t>Demontáž spínačů bez zachování funkčnosti (do suti) polozapuštěných nebo zapuštěných, pro prostředí normální do 10 A, připojení šroubové přes 2 svorky do 4 svorek</t>
  </si>
  <si>
    <t>-782794709</t>
  </si>
  <si>
    <t>https://podminky.urs.cz/item/CS_URS_2024_01/741311875</t>
  </si>
  <si>
    <t>71</t>
  </si>
  <si>
    <t>741313001</t>
  </si>
  <si>
    <t>Montáž zásuvek domovních se zapojením vodičů bezšroubové připojení polozapuštěných nebo zapuštěných 10/16 A, provedení 2P + PE</t>
  </si>
  <si>
    <t>1453924241</t>
  </si>
  <si>
    <t>https://podminky.urs.cz/item/CS_URS_2024_01/741313001</t>
  </si>
  <si>
    <t>72</t>
  </si>
  <si>
    <t>34555241</t>
  </si>
  <si>
    <t>přístroj zásuvky zápustné jednonásobné, krytka s clonkami, bezšroubové svorky</t>
  </si>
  <si>
    <t>-304128362</t>
  </si>
  <si>
    <t>73</t>
  </si>
  <si>
    <t>34539049</t>
  </si>
  <si>
    <t>kryt spínače jednoduchý</t>
  </si>
  <si>
    <t>-1234271082</t>
  </si>
  <si>
    <t>3+4+3</t>
  </si>
  <si>
    <t>74</t>
  </si>
  <si>
    <t>34539056</t>
  </si>
  <si>
    <t>kryt stmívače s krátkocestným ovládáním</t>
  </si>
  <si>
    <t>-108250923</t>
  </si>
  <si>
    <t>34539050</t>
  </si>
  <si>
    <t>kryt spínače dělený</t>
  </si>
  <si>
    <t>-530031206</t>
  </si>
  <si>
    <t>76</t>
  </si>
  <si>
    <t>34539059</t>
  </si>
  <si>
    <t>rámeček jednonásobný</t>
  </si>
  <si>
    <t>498656967</t>
  </si>
  <si>
    <t>77</t>
  </si>
  <si>
    <t>34539060</t>
  </si>
  <si>
    <t>rámeček dvojnásobný</t>
  </si>
  <si>
    <t>-348016170</t>
  </si>
  <si>
    <t>78</t>
  </si>
  <si>
    <t>34539061</t>
  </si>
  <si>
    <t>rámeček trojnásobný</t>
  </si>
  <si>
    <t>1787088815</t>
  </si>
  <si>
    <t>79</t>
  </si>
  <si>
    <t>34539062</t>
  </si>
  <si>
    <t>rámeček čtyřnásobný</t>
  </si>
  <si>
    <t>614322048</t>
  </si>
  <si>
    <t>34539063</t>
  </si>
  <si>
    <t>rámeček pětinásobný</t>
  </si>
  <si>
    <t>-1883913653</t>
  </si>
  <si>
    <t>81</t>
  </si>
  <si>
    <t>741315823</t>
  </si>
  <si>
    <t>Demontáž zásuvek bez zachování funkčnosti (do suti) domovních polozapuštěných nebo zapuštěných, pro prostředí normální do 16 A, připojení šroubové 2P+PE</t>
  </si>
  <si>
    <t>1735176206</t>
  </si>
  <si>
    <t>https://podminky.urs.cz/item/CS_URS_2024_01/741315823</t>
  </si>
  <si>
    <t>82</t>
  </si>
  <si>
    <t>741371823</t>
  </si>
  <si>
    <t>Demontáž svítidel bez zachování funkčnosti (do suti) interiérových modulového systému zářivkových, délky přes 1100 mm</t>
  </si>
  <si>
    <t>-945381076</t>
  </si>
  <si>
    <t>https://podminky.urs.cz/item/CS_URS_2024_01/741371823</t>
  </si>
  <si>
    <t>m213</t>
  </si>
  <si>
    <t>83</t>
  </si>
  <si>
    <t>741372R001</t>
  </si>
  <si>
    <t>Dodávka + montáž svítidla - Sv 1 - viz. tabulka svítidel</t>
  </si>
  <si>
    <t>kpl</t>
  </si>
  <si>
    <t>-148465095</t>
  </si>
  <si>
    <t>84</t>
  </si>
  <si>
    <t>741372R002</t>
  </si>
  <si>
    <t>Dodávka + montáž svítidla - Sv 2 - viz. tabulka svítidel</t>
  </si>
  <si>
    <t>-994145777</t>
  </si>
  <si>
    <t>85</t>
  </si>
  <si>
    <t>741372R003</t>
  </si>
  <si>
    <t>Dodávka + montáž svítidla - Sv 3 - viz. tabulka svítidel</t>
  </si>
  <si>
    <t>-1341407577</t>
  </si>
  <si>
    <t>86</t>
  </si>
  <si>
    <t>741372R004</t>
  </si>
  <si>
    <t>Dodávka + montáž svítidla - Sv 4 - viz. tabulka svítidel</t>
  </si>
  <si>
    <t>-91954404</t>
  </si>
  <si>
    <t>87</t>
  </si>
  <si>
    <t>741372R005</t>
  </si>
  <si>
    <t>Dodávka + montáž svítidla - Sv 5 - viz. tabulka svítidel</t>
  </si>
  <si>
    <t>1390587214</t>
  </si>
  <si>
    <t>88</t>
  </si>
  <si>
    <t>741372R006</t>
  </si>
  <si>
    <t>Dodávka + montáž svítidla - Sv 6 - viz. tabulka svítidel</t>
  </si>
  <si>
    <t>1656100294</t>
  </si>
  <si>
    <t>89</t>
  </si>
  <si>
    <t>741372R007</t>
  </si>
  <si>
    <t>Dodávka + montáž svítidla - Sv 7 - viz. tabulka svítidel</t>
  </si>
  <si>
    <t>-1709795175</t>
  </si>
  <si>
    <t>90</t>
  </si>
  <si>
    <t>741372R008</t>
  </si>
  <si>
    <t>Dodávka + montáž svítidla - Sv 8 - viz. tabulka svítidel</t>
  </si>
  <si>
    <t>1047380209</t>
  </si>
  <si>
    <t>91</t>
  </si>
  <si>
    <t>741810002</t>
  </si>
  <si>
    <t>Zkoušky a prohlídky elektrických rozvodů a zařízení celková prohlídka a vyhotovení revizní zprávy pro objem montážních prací přes 100 do 500 tis. Kč</t>
  </si>
  <si>
    <t>-290360582</t>
  </si>
  <si>
    <t>https://podminky.urs.cz/item/CS_URS_2024_01/741810002</t>
  </si>
  <si>
    <t>92</t>
  </si>
  <si>
    <t>741854913</t>
  </si>
  <si>
    <t>Kontrola a zjištění stavu vedení zjištění izolačního stavu měřícím přístrojem v bytových a občanských (KSO 801 a 803) nebo pro výrobu a služby (KSO 812) za každý vývod elektrického okruhu</t>
  </si>
  <si>
    <t>1345308169</t>
  </si>
  <si>
    <t>https://podminky.urs.cz/item/CS_URS_2024_01/741854913</t>
  </si>
  <si>
    <t>93</t>
  </si>
  <si>
    <t>741854915</t>
  </si>
  <si>
    <t>Kontrola a zjištění stavu vedení zjištění izolačního stavu měřícím přístrojem přezkoušení stoupajících hlavních vedení s prozvoněním a označením barvou v jedné rozvodné skříni</t>
  </si>
  <si>
    <t>939459207</t>
  </si>
  <si>
    <t>https://podminky.urs.cz/item/CS_URS_2024_01/741854915</t>
  </si>
  <si>
    <t>94</t>
  </si>
  <si>
    <t>741_R001</t>
  </si>
  <si>
    <t>úpravy a doplnění rovaděče RP3c</t>
  </si>
  <si>
    <t>-2061571031</t>
  </si>
  <si>
    <t>741_R002</t>
  </si>
  <si>
    <t>jistič 1B/13A</t>
  </si>
  <si>
    <t>ks</t>
  </si>
  <si>
    <t>363060637</t>
  </si>
  <si>
    <t>96</t>
  </si>
  <si>
    <t>741_R003</t>
  </si>
  <si>
    <t>jistič 1C/10A</t>
  </si>
  <si>
    <t>-420660954</t>
  </si>
  <si>
    <t>97</t>
  </si>
  <si>
    <t>741_R004</t>
  </si>
  <si>
    <t>jističochránič 1M/2p/B/16A/0,031</t>
  </si>
  <si>
    <t>-714840102</t>
  </si>
  <si>
    <t>98</t>
  </si>
  <si>
    <t>741_R005</t>
  </si>
  <si>
    <t>rovaděč RP 1c1 včetně zapojení dle výkresové dokumentace</t>
  </si>
  <si>
    <t>1154763577</t>
  </si>
  <si>
    <t>99</t>
  </si>
  <si>
    <t>741_R006</t>
  </si>
  <si>
    <t>jistič 3B/25A do RP 1c</t>
  </si>
  <si>
    <t>-714346271</t>
  </si>
  <si>
    <t>100</t>
  </si>
  <si>
    <t>741_R007</t>
  </si>
  <si>
    <t>úpravy v rozvaděči RP 1c</t>
  </si>
  <si>
    <t>523004628</t>
  </si>
  <si>
    <t>101</t>
  </si>
  <si>
    <t>741_R008</t>
  </si>
  <si>
    <t>rozvaděč RP 3c1 včetně zapojení dle výkresové dokumentace</t>
  </si>
  <si>
    <t>-1579266838</t>
  </si>
  <si>
    <t>102</t>
  </si>
  <si>
    <t>741_R009</t>
  </si>
  <si>
    <t>Stavební připomoci elketrikářských prací</t>
  </si>
  <si>
    <t>-870450529</t>
  </si>
  <si>
    <t>103</t>
  </si>
  <si>
    <t>741_R010</t>
  </si>
  <si>
    <t>Drobný instalační materiál</t>
  </si>
  <si>
    <t>297206608</t>
  </si>
  <si>
    <t>104</t>
  </si>
  <si>
    <t>998741313</t>
  </si>
  <si>
    <t>Přesun hmot pro silnoproud stanovený procentní sazbou (%) z ceny vodorovná dopravní vzdálenost do 50 m ruční (bez užití mechanizace) v objektech výšky přes 12 do 24 m</t>
  </si>
  <si>
    <t>785615038</t>
  </si>
  <si>
    <t>https://podminky.urs.cz/item/CS_URS_2024_01/998741313</t>
  </si>
  <si>
    <t>742</t>
  </si>
  <si>
    <t>Elektroinstalace - slaboproud</t>
  </si>
  <si>
    <t>106</t>
  </si>
  <si>
    <t>742110002</t>
  </si>
  <si>
    <t>Montáž trubek elektroinstalačních plastových ohebných uložených pod omítku</t>
  </si>
  <si>
    <t>-2092351489</t>
  </si>
  <si>
    <t>https://podminky.urs.cz/item/CS_URS_2024_01/742110002</t>
  </si>
  <si>
    <t>107</t>
  </si>
  <si>
    <t>34571051</t>
  </si>
  <si>
    <t>trubka elektroinstalační ohebná EN 500 86-1141 (chránička) D 22,9/28,5mm</t>
  </si>
  <si>
    <t>-820297036</t>
  </si>
  <si>
    <t>250*1,05 'Přepočtené koeficientem množství</t>
  </si>
  <si>
    <t>108</t>
  </si>
  <si>
    <t>742124003</t>
  </si>
  <si>
    <t>Montáž kabelů datových FTP, UTP, STP pro vnitřní rozvody pevně</t>
  </si>
  <si>
    <t>858411621</t>
  </si>
  <si>
    <t>https://podminky.urs.cz/item/CS_URS_2024_01/742124003</t>
  </si>
  <si>
    <t>109</t>
  </si>
  <si>
    <t>34121263</t>
  </si>
  <si>
    <t>kabel datový jádro Cu plné plášť PVC (U/UTP) kategorie 6</t>
  </si>
  <si>
    <t>183876678</t>
  </si>
  <si>
    <t>1100*1,2 'Přepočtené koeficientem množství</t>
  </si>
  <si>
    <t>110</t>
  </si>
  <si>
    <t>742330044</t>
  </si>
  <si>
    <t>Montáž strukturované kabeláže zásuvek datových pod omítku, do nábytku, do parapetního žlabu nebo podlahové krabice 1 až 6 pozic</t>
  </si>
  <si>
    <t>-1810874775</t>
  </si>
  <si>
    <t>https://podminky.urs.cz/item/CS_URS_2024_01/742330044</t>
  </si>
  <si>
    <t>111</t>
  </si>
  <si>
    <t>37451183</t>
  </si>
  <si>
    <t>modul zásuvkový 1xRJ45 osazený 22,5x45mm se záclonkou úhlový UTP Cat6</t>
  </si>
  <si>
    <t>111748460</t>
  </si>
  <si>
    <t>112</t>
  </si>
  <si>
    <t>37451150</t>
  </si>
  <si>
    <t>zásuvka s rámečkem úhlová se záclonkou (neosazená) pro 1 keystone</t>
  </si>
  <si>
    <t>1775775333</t>
  </si>
  <si>
    <t>113</t>
  </si>
  <si>
    <t>742430031</t>
  </si>
  <si>
    <t>Montáž audiovizuální techniky kabelu HDMI protažením a se zakončením v zásuvce nebo krabici</t>
  </si>
  <si>
    <t>1300057345</t>
  </si>
  <si>
    <t>https://podminky.urs.cz/item/CS_URS_2024_01/742430031</t>
  </si>
  <si>
    <t>114</t>
  </si>
  <si>
    <t>34199010</t>
  </si>
  <si>
    <t>kabel propojovací HDMI 2.0 High Speed podpora Ethernetu a 4K délka 10m</t>
  </si>
  <si>
    <t>1202974904</t>
  </si>
  <si>
    <t>998742313</t>
  </si>
  <si>
    <t>Přesun hmot pro slaboproud stanovený procentní sazbou (%) z ceny vodorovná dopravní vzdálenost do 50 m ruční (bez užití mechanizace) v objektech výšky přes 12 do 24 m</t>
  </si>
  <si>
    <t>-1352230242</t>
  </si>
  <si>
    <t>https://podminky.urs.cz/item/CS_URS_2024_01/998742313</t>
  </si>
  <si>
    <t>751</t>
  </si>
  <si>
    <t>Vzduchotechnika</t>
  </si>
  <si>
    <t>116</t>
  </si>
  <si>
    <t>751711121</t>
  </si>
  <si>
    <t>Montáž klimatizační jednotky vnitřní kazetové jednocestné o výkonu (pro objem místnosti) do 6,5 kW (do 65 m3)</t>
  </si>
  <si>
    <t>-209185891</t>
  </si>
  <si>
    <t>https://podminky.urs.cz/item/CS_URS_2024_01/751711121</t>
  </si>
  <si>
    <t>117</t>
  </si>
  <si>
    <t>751R001</t>
  </si>
  <si>
    <t>klimatizační jednotka - kruhová o výkonu 7,1 kW - viz. tabulka</t>
  </si>
  <si>
    <t>-303517067</t>
  </si>
  <si>
    <t>118</t>
  </si>
  <si>
    <t>751711132</t>
  </si>
  <si>
    <t>Montáž klimatizační jednotky vnitřní kazetové čtyřcestné o výkonu (pro objem místnosti) přes 3,5 do 5 kW (přes 35 do 50 m3)</t>
  </si>
  <si>
    <t>444680449</t>
  </si>
  <si>
    <t>https://podminky.urs.cz/item/CS_URS_2024_01/751711132</t>
  </si>
  <si>
    <t>119</t>
  </si>
  <si>
    <t>751R002</t>
  </si>
  <si>
    <t>jednotka klimatizační vnitřní kazetová čtyřcestná o výkonu do 5,0kW - viz. tabulka</t>
  </si>
  <si>
    <t>-713339586</t>
  </si>
  <si>
    <t>120</t>
  </si>
  <si>
    <t>751711853</t>
  </si>
  <si>
    <t>Demontáž klimatizační jednotky vnitřní podstropní o výkonu (pro objem místnosti) přes 9 do 14 kW (přes 90 do 140 m3)</t>
  </si>
  <si>
    <t>-1130698652</t>
  </si>
  <si>
    <t>https://podminky.urs.cz/item/CS_URS_2024_01/751711853</t>
  </si>
  <si>
    <t>121</t>
  </si>
  <si>
    <t>751721111</t>
  </si>
  <si>
    <t>Montáž klimatizační jednotky venkovní jednofázové napájení do 2 vnitřních jednotek</t>
  </si>
  <si>
    <t>1633085951</t>
  </si>
  <si>
    <t>https://podminky.urs.cz/item/CS_URS_2024_01/751721111</t>
  </si>
  <si>
    <t>122</t>
  </si>
  <si>
    <t>42952018</t>
  </si>
  <si>
    <t>jednotka klimatizační venkovní jednofázové napájení do 5 vnitřních jednotek o výkonu do 10,0kW</t>
  </si>
  <si>
    <t>-2099684530</t>
  </si>
  <si>
    <t>123</t>
  </si>
  <si>
    <t>751721811</t>
  </si>
  <si>
    <t>Demontáž klimatizační jednotky venkovní jednofázové napájení do 2 vnitřních jednotek</t>
  </si>
  <si>
    <t>1763433579</t>
  </si>
  <si>
    <t>https://podminky.urs.cz/item/CS_URS_2024_01/751721811</t>
  </si>
  <si>
    <t>124</t>
  </si>
  <si>
    <t>751791122</t>
  </si>
  <si>
    <t>Montáž napojovacího potrubí měděného předizolované dvojice, D mm (") 6-12 (1/4"-1/2")</t>
  </si>
  <si>
    <t>-969011930</t>
  </si>
  <si>
    <t>https://podminky.urs.cz/item/CS_URS_2024_01/751791122</t>
  </si>
  <si>
    <t>125</t>
  </si>
  <si>
    <t>42981914</t>
  </si>
  <si>
    <t>trubka dvojitě předizolovaná Cu 1/4" -1/2" (6-12 mm), stěna tl 0,8/0,8mm, izolace 9 mm</t>
  </si>
  <si>
    <t>1379432518</t>
  </si>
  <si>
    <t>40*1,03 'Přepočtené koeficientem množství</t>
  </si>
  <si>
    <t>126</t>
  </si>
  <si>
    <t>751792003</t>
  </si>
  <si>
    <t>Montáž ostatních zařízení uložení pro klimatizační jednotky na rovný podklad podstavné konstrukce (1 ks)</t>
  </si>
  <si>
    <t>805866906</t>
  </si>
  <si>
    <t>https://podminky.urs.cz/item/CS_URS_2024_01/751792003</t>
  </si>
  <si>
    <t>127</t>
  </si>
  <si>
    <t>42990013</t>
  </si>
  <si>
    <t>konstrukce podstavná na rovné střechy nebo zpevněné plochy, dva pohyblivé příčníky, nosnost do 700 kg, 1000x1300mm</t>
  </si>
  <si>
    <t>-1162910887</t>
  </si>
  <si>
    <t>128</t>
  </si>
  <si>
    <t>751792006</t>
  </si>
  <si>
    <t>Montáž ostatních zařízení pro odvod kondenzátu klimatizace čerpadla</t>
  </si>
  <si>
    <t>596059347</t>
  </si>
  <si>
    <t>https://podminky.urs.cz/item/CS_URS_2024_01/751792006</t>
  </si>
  <si>
    <t>129</t>
  </si>
  <si>
    <t>48481002</t>
  </si>
  <si>
    <t>přečerpávač kondenzátu</t>
  </si>
  <si>
    <t>-1270651082</t>
  </si>
  <si>
    <t>130</t>
  </si>
  <si>
    <t>751792007</t>
  </si>
  <si>
    <t>Montáž ostatních zařízení pro odvod kondenzátu klimatizace sifonu</t>
  </si>
  <si>
    <t>-806130619</t>
  </si>
  <si>
    <t>https://podminky.urs.cz/item/CS_URS_2024_01/751792007</t>
  </si>
  <si>
    <t>131</t>
  </si>
  <si>
    <t>48481003</t>
  </si>
  <si>
    <t>sifon pro odvod kondenzátu</t>
  </si>
  <si>
    <t>542426302</t>
  </si>
  <si>
    <t>132</t>
  </si>
  <si>
    <t>751792008</t>
  </si>
  <si>
    <t>Montáž ostatních zařízení pro odvod kondenzátu klimatizace hadice</t>
  </si>
  <si>
    <t>-1292614832</t>
  </si>
  <si>
    <t>https://podminky.urs.cz/item/CS_URS_2024_01/751792008</t>
  </si>
  <si>
    <t>133</t>
  </si>
  <si>
    <t>48481004</t>
  </si>
  <si>
    <t>hadice pro odvod kondenzátu</t>
  </si>
  <si>
    <t>943354070</t>
  </si>
  <si>
    <t>134</t>
  </si>
  <si>
    <t>751792R001</t>
  </si>
  <si>
    <t>D+M Konstrukce podstropní pro zavěšení vnitřní jednotky klimatizace</t>
  </si>
  <si>
    <t>-1964356243</t>
  </si>
  <si>
    <t>135</t>
  </si>
  <si>
    <t>751792R002</t>
  </si>
  <si>
    <t>Demontáž atypické výstky vzduchotechniky</t>
  </si>
  <si>
    <t>-369176365</t>
  </si>
  <si>
    <t>136</t>
  </si>
  <si>
    <t>751793001</t>
  </si>
  <si>
    <t>Doplnění chladiva do systému</t>
  </si>
  <si>
    <t>kg</t>
  </si>
  <si>
    <t>-208250797</t>
  </si>
  <si>
    <t>https://podminky.urs.cz/item/CS_URS_2024_01/751793001</t>
  </si>
  <si>
    <t>137</t>
  </si>
  <si>
    <t>10892004</t>
  </si>
  <si>
    <t>chladivo R32 9kg</t>
  </si>
  <si>
    <t>2050374004</t>
  </si>
  <si>
    <t>138</t>
  </si>
  <si>
    <t>998751312</t>
  </si>
  <si>
    <t>Přesun hmot pro vzduchotechniku stanovený procentní sazbou (%) z ceny vodorovná dopravní vzdálenost do 50 m ruční (bez užití mechanizace) v objektech výšky přes 12 do 24 m</t>
  </si>
  <si>
    <t>-1055800647</t>
  </si>
  <si>
    <t>https://podminky.urs.cz/item/CS_URS_2024_01/998751312</t>
  </si>
  <si>
    <t>763</t>
  </si>
  <si>
    <t>Konstrukce suché výstavby</t>
  </si>
  <si>
    <t>139</t>
  </si>
  <si>
    <t>763101863</t>
  </si>
  <si>
    <t>Vyřezání otvoru v sádrokartonové desce v podhledech nebo podkrovích s dvojitým opláštěním velikosti otvoru přes 0,02 do 0,05 m2</t>
  </si>
  <si>
    <t>-29144741</t>
  </si>
  <si>
    <t>https://podminky.urs.cz/item/CS_URS_2024_01/763101863</t>
  </si>
  <si>
    <t>140</t>
  </si>
  <si>
    <t>763111417</t>
  </si>
  <si>
    <t>Příčka ze sádrokartonových desek s nosnou konstrukcí z jednoduchých ocelových profilů UW, CW dvojitě opláštěná deskami standardními A tl. 2 x 12,5 mm s izolací, EI 60, příčka tl. 150 mm, profil 100, Rw do 56 dB</t>
  </si>
  <si>
    <t>556111233</t>
  </si>
  <si>
    <t>https://podminky.urs.cz/item/CS_URS_2024_01/763111417</t>
  </si>
  <si>
    <t>4,05*4,065</t>
  </si>
  <si>
    <t>141</t>
  </si>
  <si>
    <t>763111720</t>
  </si>
  <si>
    <t>Příčka ze sádrokartonových desek ostatní konstrukce a práce na příčkách ze sádrokartonových desek vyztužení příčky pro osazení skříněk, polic atd.</t>
  </si>
  <si>
    <t>-1030615270</t>
  </si>
  <si>
    <t>https://podminky.urs.cz/item/CS_URS_2024_01/763111720</t>
  </si>
  <si>
    <t>142</t>
  </si>
  <si>
    <t>763131421</t>
  </si>
  <si>
    <t>Podhled ze sádrokartonových desek dvouvrstvá zavěšená spodní konstrukce z ocelových profilů CD, UD dvojitě opláštěná deskami standardními A, tl. 2 x 12,5 mm, bez izolace</t>
  </si>
  <si>
    <t>-1589523380</t>
  </si>
  <si>
    <t>https://podminky.urs.cz/item/CS_URS_2024_01/763131421</t>
  </si>
  <si>
    <t>143</t>
  </si>
  <si>
    <t>763131822</t>
  </si>
  <si>
    <t>Demontáž podhledu nebo samostatného požárního předělu ze sádrokartonových desek s nosnou konstrukcí dvouvrstvou z ocelových profilů, opláštění dvojité</t>
  </si>
  <si>
    <t>-307930183</t>
  </si>
  <si>
    <t>https://podminky.urs.cz/item/CS_URS_2024_01/763131822</t>
  </si>
  <si>
    <t>144</t>
  </si>
  <si>
    <t>763172352</t>
  </si>
  <si>
    <t>Montáž dvířek pro konstrukce ze sádrokartonových desek revizních jednoplášťových pro podhledy velikost (šxv) 300 x 300 mm</t>
  </si>
  <si>
    <t>-825595542</t>
  </si>
  <si>
    <t>https://podminky.urs.cz/item/CS_URS_2024_01/763172352</t>
  </si>
  <si>
    <t>145</t>
  </si>
  <si>
    <t>59030711</t>
  </si>
  <si>
    <t>dvířka revizní jednokřídlá s automatickým zámkem 300x300mm</t>
  </si>
  <si>
    <t>-1785492116</t>
  </si>
  <si>
    <t>146</t>
  </si>
  <si>
    <t>763183212</t>
  </si>
  <si>
    <t>Výplně otvorů konstrukcí ze sádrokartonových desek montáž stavebního pouzdra posuvných dveří do sádrokartonové příčky se dvěma kapsami pro dvě dveřní křídla, průchozí šířky přes 1650 do 2450 mm</t>
  </si>
  <si>
    <t>801254446</t>
  </si>
  <si>
    <t>https://podminky.urs.cz/item/CS_URS_2024_01/763183212</t>
  </si>
  <si>
    <t>147</t>
  </si>
  <si>
    <t>55331635</t>
  </si>
  <si>
    <t>pouzdro stavební posuvných dveří dvoupouzdrové 2250mm standardní rozměr</t>
  </si>
  <si>
    <t>1845096424</t>
  </si>
  <si>
    <t>148</t>
  </si>
  <si>
    <t>763431011</t>
  </si>
  <si>
    <t>Montáž podhledu minerálního včetně zavěšeného roštu polozapuštěného s panely vyjímatelnými, velikosti panelů do 0,36 m2</t>
  </si>
  <si>
    <t>1162865583</t>
  </si>
  <si>
    <t>https://podminky.urs.cz/item/CS_URS_2024_01/763431011</t>
  </si>
  <si>
    <t>149</t>
  </si>
  <si>
    <t>63126317</t>
  </si>
  <si>
    <t>panel akustický povrch velice porézní skelná tkanina hrana zatřená polozapuštěná αw=0,95 zapuštěný rastr š 15mm bílý tl 20mm</t>
  </si>
  <si>
    <t>-523290942</t>
  </si>
  <si>
    <t>147*1,15 'Přepočtené koeficientem množství</t>
  </si>
  <si>
    <t>7634310R001</t>
  </si>
  <si>
    <t>Montáž minerálního podhledu připevněného šroubováním na svěšenou konstrukci (včetně rastru) z panelů rozměru 1200x1200x40</t>
  </si>
  <si>
    <t>-110071569</t>
  </si>
  <si>
    <t>151</t>
  </si>
  <si>
    <t>6312633R002</t>
  </si>
  <si>
    <t>akustická omítka z vulkanizovaného perlitu instalovaná nástřikem na akustické panely</t>
  </si>
  <si>
    <t>-985583737</t>
  </si>
  <si>
    <t>152</t>
  </si>
  <si>
    <t>6312633R001</t>
  </si>
  <si>
    <t>absobrbční panel ze minerálních vláken - 1200x1200x40 - šroubováno na nosný rastr - součinitel zvukové absorbce 0,9</t>
  </si>
  <si>
    <t>1129871055</t>
  </si>
  <si>
    <t>52*1,15 'Přepočtené koeficientem množství</t>
  </si>
  <si>
    <t>153</t>
  </si>
  <si>
    <t>998763513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</si>
  <si>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přes 12 do 24 m</t>
  </si>
  <si>
    <t>-2103199259</t>
  </si>
  <si>
    <t>https://podminky.urs.cz/item/CS_URS_2024_01/998763513</t>
  </si>
  <si>
    <t>766</t>
  </si>
  <si>
    <t>Konstrukce truhlářské</t>
  </si>
  <si>
    <t>154</t>
  </si>
  <si>
    <t>766411812</t>
  </si>
  <si>
    <t>Demontáž obložení stěn panely, plochy přes 1,5 m2</t>
  </si>
  <si>
    <t>260620357</t>
  </si>
  <si>
    <t>https://podminky.urs.cz/item/CS_URS_2024_01/766411812</t>
  </si>
  <si>
    <t>5,5</t>
  </si>
  <si>
    <t>155</t>
  </si>
  <si>
    <t>766660171</t>
  </si>
  <si>
    <t>Montáž dveřních křídel dřevěných nebo plastových otevíravých do obložkové zárubně povrchově upravených jednokřídlových, šířky do 800 mm</t>
  </si>
  <si>
    <t>-827003861</t>
  </si>
  <si>
    <t>https://podminky.urs.cz/item/CS_URS_2024_01/766660171</t>
  </si>
  <si>
    <t>156</t>
  </si>
  <si>
    <t>6116200R001</t>
  </si>
  <si>
    <t>dveře jednokřídlé dřevotřískové profilované - povrch lakovaný, zvukově izolační - 700x2000/ komplet včetně kování a klik - viz. tabulka dveří</t>
  </si>
  <si>
    <t>427530075</t>
  </si>
  <si>
    <t>157</t>
  </si>
  <si>
    <t>6116200R002</t>
  </si>
  <si>
    <t>dveře jednokřídlé dřevotřískové profilované - povrch lakovaný - 700x2000/ komplet včetně kování a klik - viz. tabulka dveří</t>
  </si>
  <si>
    <t>-1786911806</t>
  </si>
  <si>
    <t>158</t>
  </si>
  <si>
    <t>6116200R003</t>
  </si>
  <si>
    <t>dveře jednokřídlé dřevotřískové profilované - povrch lakovaný - 800x2000/ komplet včetně kování a klik - viz. tabulka dveří</t>
  </si>
  <si>
    <t>-1332660951</t>
  </si>
  <si>
    <t>159</t>
  </si>
  <si>
    <t>766660193</t>
  </si>
  <si>
    <t>Montáž dveřních křídel dřevěných nebo plastových otevíravých do obložkové zárubně z masivního dřeva s polodrážkou dvoukřídlových, šířky do 1450 mm</t>
  </si>
  <si>
    <t>973450042</t>
  </si>
  <si>
    <t>https://podminky.urs.cz/item/CS_URS_2024_01/766660193</t>
  </si>
  <si>
    <t>160</t>
  </si>
  <si>
    <t>6116412R001</t>
  </si>
  <si>
    <t>dveře dvoukřídlé dřevotřískové profilované, povrch lakovaný - plné 1170x1940/ komplet včetně kování a klik - viz. tabulka dveří</t>
  </si>
  <si>
    <t>-1611803498</t>
  </si>
  <si>
    <t>161</t>
  </si>
  <si>
    <t>6116412R002</t>
  </si>
  <si>
    <t>dveře dvoukřídlé dřevotřískové profilované, povrch lakovaný - plné 1240x1980/ komplet včetně kování a klik - viz. tabulka dveří</t>
  </si>
  <si>
    <t>508723153</t>
  </si>
  <si>
    <t>162</t>
  </si>
  <si>
    <t>6116412R003</t>
  </si>
  <si>
    <t>dveře dvoukřídlé dřevotřískové profilované, povrch lakovaný - plné 1250x2000/ komplet včetně kování a klik, zvukově izolační - viz. tabulka dveří</t>
  </si>
  <si>
    <t>1339915561</t>
  </si>
  <si>
    <t>163</t>
  </si>
  <si>
    <t>766660322</t>
  </si>
  <si>
    <t>Montáž dveřních křídel dřevěných nebo plastových posuvných dveří do pouzdra se dvěma kapsami dvoukřídlových, průchozí šířky přes 1650 do 2450 mm</t>
  </si>
  <si>
    <t>-702607334</t>
  </si>
  <si>
    <t>https://podminky.urs.cz/item/CS_URS_2024_01/766660322</t>
  </si>
  <si>
    <t>164</t>
  </si>
  <si>
    <t>6116105R001</t>
  </si>
  <si>
    <t>dveře posuvné celoskleněné dvoukřídlé 2x 850x2090/ komplet včetně kování a klik - viz. tabulka dveří, včetně polepu řezanou grafikou</t>
  </si>
  <si>
    <t>2113003952</t>
  </si>
  <si>
    <t>165</t>
  </si>
  <si>
    <t>766660352</t>
  </si>
  <si>
    <t>Montáž dveřních křídel dřevěných nebo plastových posuvných dveří do pojezdu na stěnu výšky do 2,5 m jednokřídlových, průchozí šířky přes 800 do 1200 mm</t>
  </si>
  <si>
    <t>-1071288409</t>
  </si>
  <si>
    <t>https://podminky.urs.cz/item/CS_URS_2024_01/766660352</t>
  </si>
  <si>
    <t>166</t>
  </si>
  <si>
    <t>6116105R002</t>
  </si>
  <si>
    <t>dveře posuvné celoskleněné s polepem řezanou grafikou - 850x2085 / včetně kování, klik, pojezdu - viz. tabulka dveří</t>
  </si>
  <si>
    <t>1668419444</t>
  </si>
  <si>
    <t>167</t>
  </si>
  <si>
    <t>76666191R001</t>
  </si>
  <si>
    <t>Oprava dveřních křídel dřevěných z měkkého dřeva zatmelením</t>
  </si>
  <si>
    <t>1981412980</t>
  </si>
  <si>
    <t>2*(5*0,8*2)</t>
  </si>
  <si>
    <t>2*(1,2*2)</t>
  </si>
  <si>
    <t>2*(1,25*2)</t>
  </si>
  <si>
    <t>168</t>
  </si>
  <si>
    <t>766682112</t>
  </si>
  <si>
    <t>Montáž zárubní dřevěných nebo plastových obložkových, pro dveře jednokřídlové, tloušťky stěny přes 170 do 350 mm</t>
  </si>
  <si>
    <t>-1631535079</t>
  </si>
  <si>
    <t>https://podminky.urs.cz/item/CS_URS_2024_01/766682112</t>
  </si>
  <si>
    <t>169</t>
  </si>
  <si>
    <t>6118230R001</t>
  </si>
  <si>
    <t>obložková zárubeň profilovaná lakovaná - pro jednokřídlé dveře rozměr 700x2000 - viz. tabulka dveří</t>
  </si>
  <si>
    <t>-639601493</t>
  </si>
  <si>
    <t>170</t>
  </si>
  <si>
    <t>766682122</t>
  </si>
  <si>
    <t>Montáž zárubní dřevěných nebo plastových obložkových, pro dveře dvoukřídlové, tloušťky stěny přes 170 do 350 mm</t>
  </si>
  <si>
    <t>660688929</t>
  </si>
  <si>
    <t>https://podminky.urs.cz/item/CS_URS_2024_01/766682122</t>
  </si>
  <si>
    <t>171</t>
  </si>
  <si>
    <t>6118110R001</t>
  </si>
  <si>
    <t>obložková zárubeň - profilovaná lakovaná pro dvoukřídlé dveře</t>
  </si>
  <si>
    <t>-1537711276</t>
  </si>
  <si>
    <t>172</t>
  </si>
  <si>
    <t>766691914</t>
  </si>
  <si>
    <t>Ostatní práce vyvěšení nebo zavěšení křídel dřevěných dveřních, plochy do 2 m2</t>
  </si>
  <si>
    <t>1897167824</t>
  </si>
  <si>
    <t>https://podminky.urs.cz/item/CS_URS_2024_01/766691914</t>
  </si>
  <si>
    <t>2*8</t>
  </si>
  <si>
    <t>173</t>
  </si>
  <si>
    <t>766691915</t>
  </si>
  <si>
    <t>Ostatní práce vyvěšení nebo zavěšení křídel dřevěných dveřních, plochy přes 2 m2</t>
  </si>
  <si>
    <t>-13198396</t>
  </si>
  <si>
    <t>https://podminky.urs.cz/item/CS_URS_2024_01/766691915</t>
  </si>
  <si>
    <t>2*5</t>
  </si>
  <si>
    <t>174</t>
  </si>
  <si>
    <t>766691925</t>
  </si>
  <si>
    <t>Ostatní práce vyvěšení nebo zavěšení křídel plastových dveřních s křídly otevíravými, plochy přes 2 m2</t>
  </si>
  <si>
    <t>-895316959</t>
  </si>
  <si>
    <t>https://podminky.urs.cz/item/CS_URS_2024_01/766691925</t>
  </si>
  <si>
    <t>175</t>
  </si>
  <si>
    <t>766694116</t>
  </si>
  <si>
    <t>Montáž ostatních truhlářských konstrukcí parapetních desek dřevěných nebo plastových šířky do 300 mm</t>
  </si>
  <si>
    <t>CS ÚRS 2023 02</t>
  </si>
  <si>
    <t>1637986589</t>
  </si>
  <si>
    <t>https://podminky.urs.cz/item/CS_URS_2023_02/766694116</t>
  </si>
  <si>
    <t>3*1,35</t>
  </si>
  <si>
    <t>4*1,4</t>
  </si>
  <si>
    <t>2*1,55</t>
  </si>
  <si>
    <t>176</t>
  </si>
  <si>
    <t>RMAT0001</t>
  </si>
  <si>
    <t>Parapetní deska - smrk masiv, lak bílý (dle doporučení NPU pro barvu rámů oken - vyvzorkovat před realizací), matný</t>
  </si>
  <si>
    <t>1071139794</t>
  </si>
  <si>
    <t>177</t>
  </si>
  <si>
    <t>766694126</t>
  </si>
  <si>
    <t>Montáž ostatních truhlářských konstrukcí parapetních desek dřevěných nebo plastových šířky přes 300 mm</t>
  </si>
  <si>
    <t>-1889240846</t>
  </si>
  <si>
    <t>https://podminky.urs.cz/item/CS_URS_2023_02/766694126</t>
  </si>
  <si>
    <t>27,2+7,5</t>
  </si>
  <si>
    <t>178</t>
  </si>
  <si>
    <t>RMAT0003</t>
  </si>
  <si>
    <t>-1653444305</t>
  </si>
  <si>
    <t>5*1,5</t>
  </si>
  <si>
    <t>179</t>
  </si>
  <si>
    <t>RMAT0004</t>
  </si>
  <si>
    <t>Parapetní deska - smrk masiv, lak bílý (dle doporučení NPU pro barvu rámů oken - vyvzorkovat před realizací), matný, součástí je dřevěná větrací mřížka (smrk + lak dle parapetu)</t>
  </si>
  <si>
    <t>889669327</t>
  </si>
  <si>
    <t>6*1,6</t>
  </si>
  <si>
    <t>3*1,6</t>
  </si>
  <si>
    <t>5*1,6</t>
  </si>
  <si>
    <t>180</t>
  </si>
  <si>
    <t>76669R001</t>
  </si>
  <si>
    <t>Dodávka + Montáž nábytku / posluchárenské sezení - pevné stolky se zákrytovou deskou do předních řad - viz. tabulka vestavěného nábytku 014.N.04 a 215.N.04</t>
  </si>
  <si>
    <t>1228553384</t>
  </si>
  <si>
    <t>257</t>
  </si>
  <si>
    <t>76669R002</t>
  </si>
  <si>
    <t>Dodávka + Montáž nábytku / posluchárenské sezení - se sklopným stolkem a sklopným sedátkem viz. tabulka vestavěného nábytku 014.N.04 a 215.N.04</t>
  </si>
  <si>
    <t>-147645092</t>
  </si>
  <si>
    <t>258</t>
  </si>
  <si>
    <t>76669R003</t>
  </si>
  <si>
    <t>Dodávka + Montáž nábytku / posluchárenské sezení - se sklopným sedátkem pro zadní řady viz. tabulka vestavěného nábytku 014.N.04 a 215.N.04</t>
  </si>
  <si>
    <t>73830933</t>
  </si>
  <si>
    <t>259</t>
  </si>
  <si>
    <t>76669R004</t>
  </si>
  <si>
    <t>Dodávka + Montáž nábytku / posluchárenské sezení - stolek pro ZTP viz. tabulka vestavěného nábytku 014.N.04 a 215.N.04</t>
  </si>
  <si>
    <t>-510896669</t>
  </si>
  <si>
    <t>181</t>
  </si>
  <si>
    <t>998766313</t>
  </si>
  <si>
    <t>Přesun hmot pro konstrukce truhlářské stanovený procentní sazbou (%) z ceny vodorovná dopravní vzdálenost do 50 m ruční (bez užití mechanizace) v objektech výšky přes 12 do 24 m</t>
  </si>
  <si>
    <t>1748992930</t>
  </si>
  <si>
    <t>https://podminky.urs.cz/item/CS_URS_2024_01/998766313</t>
  </si>
  <si>
    <t>767</t>
  </si>
  <si>
    <t>Konstrukce zámečnické</t>
  </si>
  <si>
    <t>182</t>
  </si>
  <si>
    <t>767114112</t>
  </si>
  <si>
    <t>Montáž stěn a příček rámových zasklených z hliníkových nebo ocelových profilů vnitřních do celostěnových panelů nebo ocelové konstrukce bez požární odolnosti, plochy přes 6 do 9 m2</t>
  </si>
  <si>
    <t>529796495</t>
  </si>
  <si>
    <t>https://podminky.urs.cz/item/CS_URS_2024_01/767114112</t>
  </si>
  <si>
    <t>1,6*3,77</t>
  </si>
  <si>
    <t>183</t>
  </si>
  <si>
    <t>55341364</t>
  </si>
  <si>
    <t>stěna rámová prosklená fixní Al komaxit dle RAL bez požární odolnosti čiré dvojsklo interiér</t>
  </si>
  <si>
    <t>-1784722046</t>
  </si>
  <si>
    <t>184</t>
  </si>
  <si>
    <t>5534136R001</t>
  </si>
  <si>
    <t>polep skleněné příčky řezanou grafikou</t>
  </si>
  <si>
    <t>1744370500</t>
  </si>
  <si>
    <t>185</t>
  </si>
  <si>
    <t>76711411R001</t>
  </si>
  <si>
    <t>Dodávka a montáž / celoskleněné bezpečnostní zasklení otvoru - otevíravé, uzamykatelné, pivotové kování nerez, polep řezanou grafikou - viz. tabulka SUT.SK.01</t>
  </si>
  <si>
    <t>1383791234</t>
  </si>
  <si>
    <t>186</t>
  </si>
  <si>
    <t>767114812</t>
  </si>
  <si>
    <t>Demontáž stěn a příček rámových zasklených z hliníkových nebo ocelových profilů vnitřních přes 6 do 9 m2</t>
  </si>
  <si>
    <t>-1282354933</t>
  </si>
  <si>
    <t>https://podminky.urs.cz/item/CS_URS_2024_01/767114812</t>
  </si>
  <si>
    <t>1,6*3,92</t>
  </si>
  <si>
    <t>187</t>
  </si>
  <si>
    <t>767114815</t>
  </si>
  <si>
    <t>Demontáž stěn a příček rámových zasklených z hliníkových nebo ocelových profilů vnitřních přes 15 m2</t>
  </si>
  <si>
    <t>-251888200</t>
  </si>
  <si>
    <t>https://podminky.urs.cz/item/CS_URS_2024_01/767114815</t>
  </si>
  <si>
    <t>5,8*4,65</t>
  </si>
  <si>
    <t>188</t>
  </si>
  <si>
    <t>767161850</t>
  </si>
  <si>
    <t>Demontáž zábradlí do suti madel rovných</t>
  </si>
  <si>
    <t>1813346944</t>
  </si>
  <si>
    <t>https://podminky.urs.cz/item/CS_URS_2024_01/767161850</t>
  </si>
  <si>
    <t>189</t>
  </si>
  <si>
    <t>767541113</t>
  </si>
  <si>
    <t>Nosná konstrukce pro zdvojené podlahy (včetně dodávky materiálu) pro prostory s lehkým provozem z kovových rektifikačních stojek modulu 600 x 600 mm výšky přes 100 do 150 mm</t>
  </si>
  <si>
    <t>1628788890</t>
  </si>
  <si>
    <t>https://podminky.urs.cz/item/CS_URS_2024_01/767541113</t>
  </si>
  <si>
    <t>12,5</t>
  </si>
  <si>
    <t>190</t>
  </si>
  <si>
    <t>767541115</t>
  </si>
  <si>
    <t>Nosná konstrukce pro zdvojené podlahy (včetně dodávky materiálu) pro prostory s lehkým provozem z kovových rektifikačních stojek modulu 600 x 600 mm výšky přes 200 do 250 mm</t>
  </si>
  <si>
    <t>1725439815</t>
  </si>
  <si>
    <t>https://podminky.urs.cz/item/CS_URS_2024_01/767541115</t>
  </si>
  <si>
    <t>191</t>
  </si>
  <si>
    <t>767541117</t>
  </si>
  <si>
    <t>Nosná konstrukce pro zdvojené podlahy (včetně dodávky materiálu) pro prostory s lehkým provozem z kovových rektifikačních stojek modulu 600 x 600 mm výšky přes 300 do 400 mm</t>
  </si>
  <si>
    <t>-817880287</t>
  </si>
  <si>
    <t>https://podminky.urs.cz/item/CS_URS_2024_01/767541117</t>
  </si>
  <si>
    <t>192</t>
  </si>
  <si>
    <t>767541118</t>
  </si>
  <si>
    <t>Nosná konstrukce pro zdvojené podlahy (včetně dodávky materiálu) pro prostory s lehkým provozem z kovových rektifikačních stojek modulu 600 x 600 mm výšky přes 400 do 500 mm</t>
  </si>
  <si>
    <t>-1987323827</t>
  </si>
  <si>
    <t>https://podminky.urs.cz/item/CS_URS_2024_01/767541118</t>
  </si>
  <si>
    <t>6+14</t>
  </si>
  <si>
    <t>193</t>
  </si>
  <si>
    <t>767541119</t>
  </si>
  <si>
    <t>Nosná konstrukce pro zdvojené podlahy (včetně dodávky materiálu) pro prostory s lehkým provozem z kovových rektifikačních stojek modulu 600 x 600 mm výšky přes 500 do 600 mm</t>
  </si>
  <si>
    <t>265772770</t>
  </si>
  <si>
    <t>https://podminky.urs.cz/item/CS_URS_2024_01/767541119</t>
  </si>
  <si>
    <t>194</t>
  </si>
  <si>
    <t>767541122</t>
  </si>
  <si>
    <t>Nosná konstrukce pro zdvojené podlahy (včetně dodávky materiálu) pro prostory s lehkým provozem z kovových rektifikačních stojek modulu 600 x 600 mm výšky přes 700 do 800 mm</t>
  </si>
  <si>
    <t>-1812918703</t>
  </si>
  <si>
    <t>https://podminky.urs.cz/item/CS_URS_2024_01/767541122</t>
  </si>
  <si>
    <t>195</t>
  </si>
  <si>
    <t>767541123</t>
  </si>
  <si>
    <t>Nosná konstrukce pro zdvojené podlahy (včetně dodávky materiálu) pro prostory s lehkým provozem z kovových rektifikačních stojek modulu 600 x 600 mm výšky přes 800 do 900 mm</t>
  </si>
  <si>
    <t>-923861872</t>
  </si>
  <si>
    <t>https://podminky.urs.cz/item/CS_URS_2024_01/767541123</t>
  </si>
  <si>
    <t>196</t>
  </si>
  <si>
    <t>767541181</t>
  </si>
  <si>
    <t>Demontáž zdvojených podlah nosné konstrukce pro prostory s lehkým provozem z konstrukce z kovových rektifikačních stojek modulu 600 x 600 mm výšky do 500 mm</t>
  </si>
  <si>
    <t>-995750174</t>
  </si>
  <si>
    <t>https://podminky.urs.cz/item/CS_URS_2024_01/767541181</t>
  </si>
  <si>
    <t>197</t>
  </si>
  <si>
    <t>767541182</t>
  </si>
  <si>
    <t>Demontáž zdvojených podlah nosné konstrukce pro prostory s lehkým provozem z konstrukce z kovových rektifikačních stojek modulu 600 x 600 mm výšky přes 500 do 1 000 mm</t>
  </si>
  <si>
    <t>578639514</t>
  </si>
  <si>
    <t>https://podminky.urs.cz/item/CS_URS_2024_01/767541182</t>
  </si>
  <si>
    <t>198</t>
  </si>
  <si>
    <t>767541411</t>
  </si>
  <si>
    <t>Montáž podlahových desek pro zdvojené podlahy rozměru 600 x 600 mm</t>
  </si>
  <si>
    <t>1314390594</t>
  </si>
  <si>
    <t>https://podminky.urs.cz/item/CS_URS_2024_01/767541411</t>
  </si>
  <si>
    <t>podstupnice</t>
  </si>
  <si>
    <t>(0,15*5,8)+(6,1*7*0,12)+(3,7*0,45)+(2*1,2*0,15*3)</t>
  </si>
  <si>
    <t>199</t>
  </si>
  <si>
    <t>60721005</t>
  </si>
  <si>
    <t>deska dřevotřísková pro zdvojené podlahy spodní strana Al, horní strana bez povrchu tl 38mm 600x600mm</t>
  </si>
  <si>
    <t>-425620332</t>
  </si>
  <si>
    <t>77,239*1,15 'Přepočtené koeficientem množství</t>
  </si>
  <si>
    <t>200</t>
  </si>
  <si>
    <t>767541711</t>
  </si>
  <si>
    <t>Montáž podlahových desek pro zdvojené podlahy přiřezání dřevotřískových nebo kalciumsulfátových desek</t>
  </si>
  <si>
    <t>-1522962085</t>
  </si>
  <si>
    <t>https://podminky.urs.cz/item/CS_URS_2024_01/767541711</t>
  </si>
  <si>
    <t>201</t>
  </si>
  <si>
    <t>767541781</t>
  </si>
  <si>
    <t>Demontáž zdvojených podlah nášlapných desek rozměru 600 x 600 mm do suti</t>
  </si>
  <si>
    <t>-943505678</t>
  </si>
  <si>
    <t>https://podminky.urs.cz/item/CS_URS_2024_01/767541781</t>
  </si>
  <si>
    <t>202</t>
  </si>
  <si>
    <t>76799680R001</t>
  </si>
  <si>
    <t>Demontáž knihovního výtahu - komplet včetně technologie</t>
  </si>
  <si>
    <t>1284161435</t>
  </si>
  <si>
    <t>203</t>
  </si>
  <si>
    <t>998767313</t>
  </si>
  <si>
    <t>Přesun hmot pro zámečnické konstrukce stanovený procentní sazbou (%) z ceny vodorovná dopravní vzdálenost do 50 m ruční (bez užití mechanizace) v objektech výšky přes 12 do 24 m</t>
  </si>
  <si>
    <t>-672221766</t>
  </si>
  <si>
    <t>https://podminky.urs.cz/item/CS_URS_2024_01/998767313</t>
  </si>
  <si>
    <t>775</t>
  </si>
  <si>
    <t>Podlahy skládané</t>
  </si>
  <si>
    <t>204</t>
  </si>
  <si>
    <t>775413401</t>
  </si>
  <si>
    <t>Montáž lišty obvodové lepené</t>
  </si>
  <si>
    <t>1790313202</t>
  </si>
  <si>
    <t>https://podminky.urs.cz/item/CS_URS_2024_01/775413401</t>
  </si>
  <si>
    <t>205</t>
  </si>
  <si>
    <t>61418113</t>
  </si>
  <si>
    <t>lišta podlahová dřevěná dub 7x43mm</t>
  </si>
  <si>
    <t>335032820</t>
  </si>
  <si>
    <t>32*1,08 'Přepočtené koeficientem množství</t>
  </si>
  <si>
    <t>206</t>
  </si>
  <si>
    <t>775429124</t>
  </si>
  <si>
    <t>Montáž lišty přechodové (vyrovnávací) zaklapnuté</t>
  </si>
  <si>
    <t>1866984007</t>
  </si>
  <si>
    <t>https://podminky.urs.cz/item/CS_URS_2024_01/775429124</t>
  </si>
  <si>
    <t>207</t>
  </si>
  <si>
    <t>55343118</t>
  </si>
  <si>
    <t>profil přechodový Al narážecí 40mm bronz</t>
  </si>
  <si>
    <t>-1986254689</t>
  </si>
  <si>
    <t>15*1,08 'Přepočtené koeficientem množství</t>
  </si>
  <si>
    <t>208</t>
  </si>
  <si>
    <t>775511611</t>
  </si>
  <si>
    <t>Podlahy vlysové masivní lepené rybinový, řemenový, průpletový vzor s tmelením a broušením, bez povrchové úpravy a olištování z vlysů tl. do 22 mm šířky přes 60 do 70 mm, délky přes 400 do 500 mm dub, třída I</t>
  </si>
  <si>
    <t>-2118544178</t>
  </si>
  <si>
    <t>https://podminky.urs.cz/item/CS_URS_2024_01/775511611</t>
  </si>
  <si>
    <t>209</t>
  </si>
  <si>
    <t>775591921</t>
  </si>
  <si>
    <t>Ostatní práce při opravách dřevěných podlah lakování jednotlivé operace základní lak</t>
  </si>
  <si>
    <t>39711473</t>
  </si>
  <si>
    <t>https://podminky.urs.cz/item/CS_URS_2024_01/775591921</t>
  </si>
  <si>
    <t>210</t>
  </si>
  <si>
    <t>775591923</t>
  </si>
  <si>
    <t>Ostatní práce při opravách dřevěných podlah lakování jednotlivé operace vrchní lak pro vysokou zátěž (sportovní prostory)</t>
  </si>
  <si>
    <t>987885247</t>
  </si>
  <si>
    <t>https://podminky.urs.cz/item/CS_URS_2024_01/775591923</t>
  </si>
  <si>
    <t>211</t>
  </si>
  <si>
    <t>775591926</t>
  </si>
  <si>
    <t>Ostatní práce při opravách dřevěných podlah lakování jednotlivé operace mezibroušení mezi vrstvami laku</t>
  </si>
  <si>
    <t>580781074</t>
  </si>
  <si>
    <t>https://podminky.urs.cz/item/CS_URS_2024_01/775591926</t>
  </si>
  <si>
    <t>212</t>
  </si>
  <si>
    <t>775591931</t>
  </si>
  <si>
    <t>Ostatní práce při opravách dřevěných podlah dokončovací nátěr olejem a voskování</t>
  </si>
  <si>
    <t>193578806</t>
  </si>
  <si>
    <t>https://podminky.urs.cz/item/CS_URS_2024_01/775591931</t>
  </si>
  <si>
    <t>213</t>
  </si>
  <si>
    <t>998775313</t>
  </si>
  <si>
    <t>Přesun hmot pro podlahy skládané stanovený procentní sazbou (%) z ceny vodorovná dopravní vzdálenost do 50 m ruční (bez užití mechanizace) v objektech výšky přes 12 do 24 m</t>
  </si>
  <si>
    <t>-309419228</t>
  </si>
  <si>
    <t>https://podminky.urs.cz/item/CS_URS_2024_01/998775313</t>
  </si>
  <si>
    <t>776</t>
  </si>
  <si>
    <t>Podlahy povlakové</t>
  </si>
  <si>
    <t>214</t>
  </si>
  <si>
    <t>776111116</t>
  </si>
  <si>
    <t>Příprava podkladu povlakových podlah a stěn broušení podlah stávajícího podkladu pro odstranění lepidla (po starých krytinách)</t>
  </si>
  <si>
    <t>-235601485</t>
  </si>
  <si>
    <t>https://podminky.urs.cz/item/CS_URS_2024_01/776111116</t>
  </si>
  <si>
    <t>215</t>
  </si>
  <si>
    <t>776111311</t>
  </si>
  <si>
    <t>Příprava podkladu povlakových podlah a stěn vysátí podlah</t>
  </si>
  <si>
    <t>-949259431</t>
  </si>
  <si>
    <t>https://podminky.urs.cz/item/CS_URS_2024_01/776111311</t>
  </si>
  <si>
    <t>216</t>
  </si>
  <si>
    <t>776121112</t>
  </si>
  <si>
    <t>Příprava podkladu povlakových podlah a stěn penetrace vodou ředitelná podlah</t>
  </si>
  <si>
    <t>164298877</t>
  </si>
  <si>
    <t>https://podminky.urs.cz/item/CS_URS_2024_01/776121112</t>
  </si>
  <si>
    <t>2*PODL_pl</t>
  </si>
  <si>
    <t>217</t>
  </si>
  <si>
    <t>776141122</t>
  </si>
  <si>
    <t>Příprava podkladu povlakových podlah a stěn vyrovnání samonivelační stěrkou podlah min.pevnosti 30 MPa, tloušťky přes 3 do 5 mm</t>
  </si>
  <si>
    <t>-1950042242</t>
  </si>
  <si>
    <t>https://podminky.urs.cz/item/CS_URS_2024_01/776141122</t>
  </si>
  <si>
    <t>218</t>
  </si>
  <si>
    <t>776201811</t>
  </si>
  <si>
    <t>Demontáž povlakových podlahovin lepených ručně bez podložky</t>
  </si>
  <si>
    <t>114600684</t>
  </si>
  <si>
    <t>https://podminky.urs.cz/item/CS_URS_2024_01/776201811</t>
  </si>
  <si>
    <t>219</t>
  </si>
  <si>
    <t>776221111</t>
  </si>
  <si>
    <t>Montáž podlahovin z PVC lepením standardním lepidlem z pásů</t>
  </si>
  <si>
    <t>1739179522</t>
  </si>
  <si>
    <t>https://podminky.urs.cz/item/CS_URS_2024_01/776221111</t>
  </si>
  <si>
    <t>s09, s10, s11, s13</t>
  </si>
  <si>
    <t>220</t>
  </si>
  <si>
    <t>28411152</t>
  </si>
  <si>
    <t>PVC vinyl heterogenní akustická tl 2,85mm nášlapná vrstva 0,70mm, hořlavost Bfl-s1, třída zátěže 34/42, útlum 15dB, bodová zátěž &lt;= 0,10mm, protiskluznost R10</t>
  </si>
  <si>
    <t>536523609</t>
  </si>
  <si>
    <t>388*1,1 'Přepočtené koeficientem množství</t>
  </si>
  <si>
    <t>221</t>
  </si>
  <si>
    <t>776223112</t>
  </si>
  <si>
    <t>Montáž podlahovin z PVC spoj podlah svařováním za studena</t>
  </si>
  <si>
    <t>-1602548825</t>
  </si>
  <si>
    <t>https://podminky.urs.cz/item/CS_URS_2024_01/776223112</t>
  </si>
  <si>
    <t>222</t>
  </si>
  <si>
    <t>776301811</t>
  </si>
  <si>
    <t>Demontáž povlakových podlahovin ze schodišťových stupňů bez podložky</t>
  </si>
  <si>
    <t>-1990267852</t>
  </si>
  <si>
    <t>https://podminky.urs.cz/item/CS_URS_2024_01/776301811</t>
  </si>
  <si>
    <t>S09 - schodiště</t>
  </si>
  <si>
    <t>223</t>
  </si>
  <si>
    <t>776410811</t>
  </si>
  <si>
    <t>Demontáž soklíků nebo lišt pryžových nebo plastových</t>
  </si>
  <si>
    <t>-783553260</t>
  </si>
  <si>
    <t>https://podminky.urs.cz/item/CS_URS_2024_01/776410811</t>
  </si>
  <si>
    <t>224</t>
  </si>
  <si>
    <t>776421212</t>
  </si>
  <si>
    <t>Montáž lišt schodišťových šroubovaných</t>
  </si>
  <si>
    <t>-1800482763</t>
  </si>
  <si>
    <t>https://podminky.urs.cz/item/CS_URS_2024_01/776421212</t>
  </si>
  <si>
    <t>225</t>
  </si>
  <si>
    <t>1941601R001</t>
  </si>
  <si>
    <t>lišta schodová šroubovací - AL povrch bronz</t>
  </si>
  <si>
    <t>-907956687</t>
  </si>
  <si>
    <t>65*1,02 'Přepočtené koeficientem množství</t>
  </si>
  <si>
    <t>226</t>
  </si>
  <si>
    <t>776421711</t>
  </si>
  <si>
    <t>Montáž lišt vložení pásků z podlahoviny do lišt včetně nařezání</t>
  </si>
  <si>
    <t>-109065705</t>
  </si>
  <si>
    <t>https://podminky.urs.cz/item/CS_URS_2024_01/776421711</t>
  </si>
  <si>
    <t>90+45+41+40+45</t>
  </si>
  <si>
    <t>227</t>
  </si>
  <si>
    <t>-1862443858</t>
  </si>
  <si>
    <t>261*0,11 'Přepočtené koeficientem množství</t>
  </si>
  <si>
    <t>228</t>
  </si>
  <si>
    <t>776991821</t>
  </si>
  <si>
    <t>Ostatní práce odstranění lepidla ručně z podlah</t>
  </si>
  <si>
    <t>-745760031</t>
  </si>
  <si>
    <t>https://podminky.urs.cz/item/CS_URS_2024_01/776991821</t>
  </si>
  <si>
    <t>229</t>
  </si>
  <si>
    <t>998776313</t>
  </si>
  <si>
    <t>Přesun hmot pro podlahy povlakové stanovený procentní sazbou (%) z ceny vodorovná dopravní vzdálenost do 50 m ruční (bez užití mechanizace) v objektech výšky přes 12 do 24 m</t>
  </si>
  <si>
    <t>868791296</t>
  </si>
  <si>
    <t>https://podminky.urs.cz/item/CS_URS_2024_01/998776313</t>
  </si>
  <si>
    <t>783</t>
  </si>
  <si>
    <t>Dokončovací práce - nátěry</t>
  </si>
  <si>
    <t>230</t>
  </si>
  <si>
    <t>783301311</t>
  </si>
  <si>
    <t>Příprava podkladu zámečnických konstrukcí před provedením nátěru odmaštění odmašťovačem vodou ředitelným</t>
  </si>
  <si>
    <t>2014031694</t>
  </si>
  <si>
    <t>https://podminky.urs.cz/item/CS_URS_2024_01/783301311</t>
  </si>
  <si>
    <t>231</t>
  </si>
  <si>
    <t>783306801</t>
  </si>
  <si>
    <t>Odstranění nátěrů ze zámečnických konstrukcí obroušením</t>
  </si>
  <si>
    <t>1044797560</t>
  </si>
  <si>
    <t>https://podminky.urs.cz/item/CS_URS_2024_01/783306801</t>
  </si>
  <si>
    <t>232</t>
  </si>
  <si>
    <t>783314101</t>
  </si>
  <si>
    <t>Základní nátěr zámečnických konstrukcí jednonásobný syntetický</t>
  </si>
  <si>
    <t>36960010</t>
  </si>
  <si>
    <t>https://podminky.urs.cz/item/CS_URS_2024_01/783314101</t>
  </si>
  <si>
    <t>233</t>
  </si>
  <si>
    <t>783315101</t>
  </si>
  <si>
    <t>Mezinátěr zámečnických konstrukcí jednonásobný syntetický standardní</t>
  </si>
  <si>
    <t>-572686678</t>
  </si>
  <si>
    <t>https://podminky.urs.cz/item/CS_URS_2024_01/783315101</t>
  </si>
  <si>
    <t>234</t>
  </si>
  <si>
    <t>783317101</t>
  </si>
  <si>
    <t>Krycí nátěr (email) zámečnických konstrukcí jednonásobný syntetický standardní</t>
  </si>
  <si>
    <t>-1732457101</t>
  </si>
  <si>
    <t>https://podminky.urs.cz/item/CS_URS_2024_01/783317101</t>
  </si>
  <si>
    <t>235</t>
  </si>
  <si>
    <t>783352101</t>
  </si>
  <si>
    <t>Tmelení zámečnických konstrukcí včetně přebroušení tmelených míst, tmelem polyesterovým</t>
  </si>
  <si>
    <t>-1235684331</t>
  </si>
  <si>
    <t>https://podminky.urs.cz/item/CS_URS_2024_01/783352101</t>
  </si>
  <si>
    <t>784</t>
  </si>
  <si>
    <t>Malby</t>
  </si>
  <si>
    <t>236</t>
  </si>
  <si>
    <t>784121003</t>
  </si>
  <si>
    <t>Oškrabání malby v místnostech výšky přes 3,80 do 5,00 m</t>
  </si>
  <si>
    <t>-1104552831</t>
  </si>
  <si>
    <t>https://podminky.urs.cz/item/CS_URS_2024_01/784121003</t>
  </si>
  <si>
    <t>34,5</t>
  </si>
  <si>
    <t>8,5</t>
  </si>
  <si>
    <t>33,5</t>
  </si>
  <si>
    <t>m214</t>
  </si>
  <si>
    <t>18,5</t>
  </si>
  <si>
    <t>59,5</t>
  </si>
  <si>
    <t>26,5</t>
  </si>
  <si>
    <t>m008a</t>
  </si>
  <si>
    <t>S10</t>
  </si>
  <si>
    <t>S11</t>
  </si>
  <si>
    <t>S13</t>
  </si>
  <si>
    <t>237</t>
  </si>
  <si>
    <t>784121013</t>
  </si>
  <si>
    <t>Rozmývání podkladu po oškrabání malby v místnostech výšky přes 3,80 do 5,00 m</t>
  </si>
  <si>
    <t>-1400931764</t>
  </si>
  <si>
    <t>https://podminky.urs.cz/item/CS_URS_2024_01/784121013</t>
  </si>
  <si>
    <t>238</t>
  </si>
  <si>
    <t>784161403</t>
  </si>
  <si>
    <t>Celoplošné vyrovnání podkladu sádrovou stěrkou, tloušťky do 3 mm vyhlazením v místnostech výšky přes 3,80 do 5,00 m</t>
  </si>
  <si>
    <t>116521693</t>
  </si>
  <si>
    <t>https://podminky.urs.cz/item/CS_URS_2024_01/784161403</t>
  </si>
  <si>
    <t>s13 - pod tapetu</t>
  </si>
  <si>
    <t>m008 - pod tapetu</t>
  </si>
  <si>
    <t>6,5</t>
  </si>
  <si>
    <t>m212 - pod tapetu</t>
  </si>
  <si>
    <t>m213, m214 - pod tapetu</t>
  </si>
  <si>
    <t>m215 - pod tapetu</t>
  </si>
  <si>
    <t>239</t>
  </si>
  <si>
    <t>784171003</t>
  </si>
  <si>
    <t>Olepování vnitřních ploch (materiál ve specifikaci) včetně pozdějšího odlepení páskou nebo fólií v místnostech výšky přes 3,80 do 5,00 m</t>
  </si>
  <si>
    <t>-1840484206</t>
  </si>
  <si>
    <t>https://podminky.urs.cz/item/CS_URS_2024_01/784171003</t>
  </si>
  <si>
    <t>240</t>
  </si>
  <si>
    <t>58124833</t>
  </si>
  <si>
    <t>páska pro malířské potřeby maskovací krepová 19mmx50m</t>
  </si>
  <si>
    <t>1816999541</t>
  </si>
  <si>
    <t>500*1,05 'Přepočtené koeficientem množství</t>
  </si>
  <si>
    <t>241</t>
  </si>
  <si>
    <t>784171101</t>
  </si>
  <si>
    <t>Zakrytí nemalovaných ploch (materiál ve specifikaci) včetně pozdějšího odkrytí podlah</t>
  </si>
  <si>
    <t>-1400150364</t>
  </si>
  <si>
    <t>https://podminky.urs.cz/item/CS_URS_2024_01/784171101</t>
  </si>
  <si>
    <t>242</t>
  </si>
  <si>
    <t>58124842</t>
  </si>
  <si>
    <t>fólie pro malířské potřeby zakrývací tl 7µ 4x5m</t>
  </si>
  <si>
    <t>-692613369</t>
  </si>
  <si>
    <t>442*1,05 'Přepočtené koeficientem množství</t>
  </si>
  <si>
    <t>243</t>
  </si>
  <si>
    <t>784171113</t>
  </si>
  <si>
    <t>Zakrytí nemalovaných ploch (materiál ve specifikaci) včetně pozdějšího odkrytí svislých ploch např. stěn, oken, dveří v místnostech výšky přes 3,80 do 5,00</t>
  </si>
  <si>
    <t>343357562</t>
  </si>
  <si>
    <t>https://podminky.urs.cz/item/CS_URS_2024_01/784171113</t>
  </si>
  <si>
    <t>244</t>
  </si>
  <si>
    <t>1729362593</t>
  </si>
  <si>
    <t>245</t>
  </si>
  <si>
    <t>784181101</t>
  </si>
  <si>
    <t>Penetrace podkladu jednonásobná základní akrylátová bezbarvá v místnostech výšky do 3,80 m</t>
  </si>
  <si>
    <t>-1467321982</t>
  </si>
  <si>
    <t>https://podminky.urs.cz/item/CS_URS_2023_02/784181101</t>
  </si>
  <si>
    <t>246</t>
  </si>
  <si>
    <t>784191001</t>
  </si>
  <si>
    <t>Čištění vnitřních ploch hrubý úklid po provedení malířských prací omytím oken nebo balkonových dveří jednoduchých</t>
  </si>
  <si>
    <t>-1870081831</t>
  </si>
  <si>
    <t>https://podminky.urs.cz/item/CS_URS_2024_01/784191001</t>
  </si>
  <si>
    <t>247</t>
  </si>
  <si>
    <t>784191007</t>
  </si>
  <si>
    <t>Čištění vnitřních ploch hrubý úklid po provedení malířských prací omytím podlah</t>
  </si>
  <si>
    <t>-910997663</t>
  </si>
  <si>
    <t>https://podminky.urs.cz/item/CS_URS_2024_01/784191007</t>
  </si>
  <si>
    <t>248</t>
  </si>
  <si>
    <t>784211013</t>
  </si>
  <si>
    <t>Malby z malířských směsí oděruvzdorných za mokra jednonásobné, bílé za mokra oděruvzdorné velmi dobře v místnostech výšky přes 3,80 do 5,00 m</t>
  </si>
  <si>
    <t>-477851024</t>
  </si>
  <si>
    <t>https://podminky.urs.cz/item/CS_URS_2024_01/784211013</t>
  </si>
  <si>
    <t>249</t>
  </si>
  <si>
    <t>784221155</t>
  </si>
  <si>
    <t>Malby z malířských směsí otěruvzdorných za sucha Příplatek k cenám dvojnásobných maleb na tónovacích automatech, v odstínu sytém</t>
  </si>
  <si>
    <t>-429884766</t>
  </si>
  <si>
    <t>https://podminky.urs.cz/item/CS_URS_2024_01/784221155</t>
  </si>
  <si>
    <t>66+25</t>
  </si>
  <si>
    <t>250</t>
  </si>
  <si>
    <t>784385013</t>
  </si>
  <si>
    <t>Provedení dekorační malby reliéfní v místnostech výšky přes 3,80 do 5,00 m</t>
  </si>
  <si>
    <t>-987157140</t>
  </si>
  <si>
    <t>https://podminky.urs.cz/item/CS_URS_2024_01/784385013</t>
  </si>
  <si>
    <t>251</t>
  </si>
  <si>
    <t>58124300</t>
  </si>
  <si>
    <t>hmota malířská plastická s obsahem písku bílá</t>
  </si>
  <si>
    <t>-276644243</t>
  </si>
  <si>
    <t>1336,5*0,7 'Přepočtené koeficientem množství</t>
  </si>
  <si>
    <t>252</t>
  </si>
  <si>
    <t>784511035</t>
  </si>
  <si>
    <t>Lepení tapet (materiál ve specifikaci) výšky do 3,00 m stěn vliesových vzorovaných</t>
  </si>
  <si>
    <t>-1922024923</t>
  </si>
  <si>
    <t>https://podminky.urs.cz/item/CS_URS_2024_01/784511035</t>
  </si>
  <si>
    <t>253</t>
  </si>
  <si>
    <t>RMAT0002</t>
  </si>
  <si>
    <t>tapeta vliesová - atypický vzor včetně grafické přípravy podkladů</t>
  </si>
  <si>
    <t>-919240580</t>
  </si>
  <si>
    <t>117,5*1,15 'Přepočtené koeficientem množství</t>
  </si>
  <si>
    <t>254</t>
  </si>
  <si>
    <t>784511101</t>
  </si>
  <si>
    <t>Lepení tapet (materiál ve specifikaci) Příplatek k cenám za zvýšenou pracnost provádění ve výšce přes 3,0 m</t>
  </si>
  <si>
    <t>2119983567</t>
  </si>
  <si>
    <t>https://podminky.urs.cz/item/CS_URS_2024_01/784511101</t>
  </si>
  <si>
    <t>786</t>
  </si>
  <si>
    <t>Dokončovací práce - čalounické úpravy</t>
  </si>
  <si>
    <t>255</t>
  </si>
  <si>
    <t>786612R001</t>
  </si>
  <si>
    <t>Demontáž zastiňujících žaluzií interiérových</t>
  </si>
  <si>
    <t>-898702524</t>
  </si>
  <si>
    <t>VRN</t>
  </si>
  <si>
    <t>Vedlejší rozpočtové náklady</t>
  </si>
  <si>
    <t>VRN3</t>
  </si>
  <si>
    <t>Zařízení staveniště</t>
  </si>
  <si>
    <t>256</t>
  </si>
  <si>
    <t>030001000</t>
  </si>
  <si>
    <t>Zařízení staveniště (vč. poplatku za zábor veřejného prostranství, vymezení staveniště v rámci všech podlaží budovy)</t>
  </si>
  <si>
    <t>1024</t>
  </si>
  <si>
    <t>1567689280</t>
  </si>
  <si>
    <t>https://podminky.urs.cz/item/CS_URS_2024_01/030001000</t>
  </si>
  <si>
    <t>D23032a_02 - FSV UK - DPS - Opletalova</t>
  </si>
  <si>
    <t>1458685731</t>
  </si>
  <si>
    <t>30*0,03</t>
  </si>
  <si>
    <t>-936702957</t>
  </si>
  <si>
    <t>1466910632</t>
  </si>
  <si>
    <t>962032181</t>
  </si>
  <si>
    <t>Bourání zdiva nadzákladového z tvárnic nebo bloků pórobetonových na tenkovrstvou maltu, objemu do 1 m3</t>
  </si>
  <si>
    <t>372276818</t>
  </si>
  <si>
    <t>https://podminky.urs.cz/item/CS_URS_2024_01/962032181</t>
  </si>
  <si>
    <t>0,3*0,6*0,1</t>
  </si>
  <si>
    <t>1825334895</t>
  </si>
  <si>
    <t>-1971113491</t>
  </si>
  <si>
    <t>849869808</t>
  </si>
  <si>
    <t>0,348*15 'Přepočtené koeficientem množství</t>
  </si>
  <si>
    <t>-1426459459</t>
  </si>
  <si>
    <t>1413711667</t>
  </si>
  <si>
    <t>1829487622</t>
  </si>
  <si>
    <t>821502482</t>
  </si>
  <si>
    <t>210280001</t>
  </si>
  <si>
    <t>Zkoušky a prohlídky elektrických rozvodů a zařízení celková prohlídka, zkoušení, měření a vyhotovení revizní zprávy pro objem montážních prací do 100 tisíc Kč</t>
  </si>
  <si>
    <t>573648888</t>
  </si>
  <si>
    <t>https://podminky.urs.cz/item/CS_URS_2023_02/210280001</t>
  </si>
  <si>
    <t>-1787001064</t>
  </si>
  <si>
    <t>-1176957703</t>
  </si>
  <si>
    <t>-1556793610</t>
  </si>
  <si>
    <t>-1219239357</t>
  </si>
  <si>
    <t>505105095</t>
  </si>
  <si>
    <t>25*1,15 'Přepočtené koeficientem množství</t>
  </si>
  <si>
    <t>1793550373</t>
  </si>
  <si>
    <t>-363444473</t>
  </si>
  <si>
    <t>30*1,15 'Přepočtené koeficientem množství</t>
  </si>
  <si>
    <t>-61429726</t>
  </si>
  <si>
    <t>-1008400737</t>
  </si>
  <si>
    <t>-1709698831</t>
  </si>
  <si>
    <t>1048336915</t>
  </si>
  <si>
    <t>82219788</t>
  </si>
  <si>
    <t>27680183</t>
  </si>
  <si>
    <t>-973578431</t>
  </si>
  <si>
    <t>1797529327</t>
  </si>
  <si>
    <t>730012688</t>
  </si>
  <si>
    <t>741372R010</t>
  </si>
  <si>
    <t>Dodávka + montáž svítidla - OPL SV 01 - viz. tabulka svítidel</t>
  </si>
  <si>
    <t>830731995</t>
  </si>
  <si>
    <t>-2000764083</t>
  </si>
  <si>
    <t>1078422937</t>
  </si>
  <si>
    <t>763131912</t>
  </si>
  <si>
    <t>Zhotovení otvorů v podhledech a podkrovích ze sádrokartonových desek pro prostupy (voda, elektro, topení, VZT), osvětlení, sprinklery, revizní klapky a dvířka včetně vyztužení profily, velikost přes 0,10 do 0,25 m2</t>
  </si>
  <si>
    <t>-717521235</t>
  </si>
  <si>
    <t>https://podminky.urs.cz/item/CS_URS_2024_01/763131912</t>
  </si>
  <si>
    <t>763131913</t>
  </si>
  <si>
    <t>Zhotovení otvorů v podhledech a podkrovích ze sádrokartonových desek pro prostupy (voda, elektro, topení, VZT), osvětlení, sprinklery, revizní klapky a dvířka včetně vyztužení profily, velikost přes 0,25 do 0,50 m2</t>
  </si>
  <si>
    <t>-397249586</t>
  </si>
  <si>
    <t>https://podminky.urs.cz/item/CS_URS_2024_01/763131913</t>
  </si>
  <si>
    <t>763132931</t>
  </si>
  <si>
    <t>Vyspravení sádrokartonových podhledů nebo podkroví plochy jednotlivě přes 0,10 do 0,25 m2 desky tl. 12,5 mm standardní A</t>
  </si>
  <si>
    <t>-106384909</t>
  </si>
  <si>
    <t>https://podminky.urs.cz/item/CS_URS_2024_01/763132931</t>
  </si>
  <si>
    <t>763132951</t>
  </si>
  <si>
    <t>Vyspravení sádrokartonových podhledů nebo podkroví plochy jednotlivě přes 0,25 do 0,50 m2 desky tl. 12,5 mm standardní A</t>
  </si>
  <si>
    <t>-722283780</t>
  </si>
  <si>
    <t>https://podminky.urs.cz/item/CS_URS_2024_01/763132951</t>
  </si>
  <si>
    <t>763132985</t>
  </si>
  <si>
    <t>Vyspravení sádrokartonových podhledů nebo podkroví plochy jednotlivě přes 1,00 do 1,50 m2 desky tl. 12,5 mm standardní A</t>
  </si>
  <si>
    <t>179156477</t>
  </si>
  <si>
    <t>https://podminky.urs.cz/item/CS_URS_2024_01/763132985</t>
  </si>
  <si>
    <t>vyspravení SDK po zatečení</t>
  </si>
  <si>
    <t>-881727700</t>
  </si>
  <si>
    <t>-2111405361</t>
  </si>
  <si>
    <t>6116200R005</t>
  </si>
  <si>
    <t>608933689</t>
  </si>
  <si>
    <t>-1537371219</t>
  </si>
  <si>
    <t>-1484889172</t>
  </si>
  <si>
    <t>778992334</t>
  </si>
  <si>
    <t>-613977099</t>
  </si>
  <si>
    <t>1211879904</t>
  </si>
  <si>
    <t>2*22</t>
  </si>
  <si>
    <t>612311966</t>
  </si>
  <si>
    <t>-2094355187</t>
  </si>
  <si>
    <t>1976196046</t>
  </si>
  <si>
    <t>1057298397</t>
  </si>
  <si>
    <t>22*1,1 'Přepočtené koeficientem množství</t>
  </si>
  <si>
    <t>354216234</t>
  </si>
  <si>
    <t>-1843005502</t>
  </si>
  <si>
    <t>-1784415000</t>
  </si>
  <si>
    <t>-241241734</t>
  </si>
  <si>
    <t>22*0,11 'Přepočtené koeficientem množství</t>
  </si>
  <si>
    <t>-369071714</t>
  </si>
  <si>
    <t>-824023321</t>
  </si>
  <si>
    <t>90758777</t>
  </si>
  <si>
    <t>415367790</t>
  </si>
  <si>
    <t>30*1,05 'Přepočtené koeficientem množství</t>
  </si>
  <si>
    <t>2081821133</t>
  </si>
  <si>
    <t>-1265382009</t>
  </si>
  <si>
    <t>22*1,05 'Přepočtené koeficientem množství</t>
  </si>
  <si>
    <t>-1942246566</t>
  </si>
  <si>
    <t>-1252362635</t>
  </si>
  <si>
    <t>6*1,05 'Přepočtené koeficientem množství</t>
  </si>
  <si>
    <t>-1522681851</t>
  </si>
  <si>
    <t>1351580028</t>
  </si>
  <si>
    <t>784211113</t>
  </si>
  <si>
    <t>Malby z malířských směsí oděruvzdorných za mokra dvojnásobné, bílé za mokra oděruvzdorné velmi dobře v místnostech výšky přes 3,80 do 5,00 m</t>
  </si>
  <si>
    <t>2066901993</t>
  </si>
  <si>
    <t>https://podminky.urs.cz/item/CS_URS_2024_01/784211113</t>
  </si>
  <si>
    <t>-1532641726</t>
  </si>
  <si>
    <t>030001R001</t>
  </si>
  <si>
    <t>-456271401</t>
  </si>
  <si>
    <t>D23032a_03 - FSV UK - DPS - strukturovaná kabeláž - Smetanovo nábřeží</t>
  </si>
  <si>
    <t>-1310215857</t>
  </si>
  <si>
    <t>72*0,05</t>
  </si>
  <si>
    <t>-1849897982</t>
  </si>
  <si>
    <t>1570229250</t>
  </si>
  <si>
    <t>817120436</t>
  </si>
  <si>
    <t>14*0,05*0,05</t>
  </si>
  <si>
    <t>977_X001</t>
  </si>
  <si>
    <t>Prostup skladbou stropní konstrukce - včetně zapravení</t>
  </si>
  <si>
    <t>-2069590344</t>
  </si>
  <si>
    <t>977151114</t>
  </si>
  <si>
    <t>Jádrové vrty diamantovými korunkami do stavebních materiálů (železobetonu, betonu, cihel, obkladů, dlažeb, kamene) průměru přes 50 do 60 mm</t>
  </si>
  <si>
    <t>852387411</t>
  </si>
  <si>
    <t>https://podminky.urs.cz/item/CS_URS_2024_01/977151114</t>
  </si>
  <si>
    <t>0,4*3</t>
  </si>
  <si>
    <t>0,5*8</t>
  </si>
  <si>
    <t>0,8*1</t>
  </si>
  <si>
    <t>0,2*3</t>
  </si>
  <si>
    <t>977151122</t>
  </si>
  <si>
    <t>Jádrové vrty diamantovými korunkami do stavebních materiálů (železobetonu, betonu, cihel, obkladů, dlažeb, kamene) průměru přes 120 do 130 mm</t>
  </si>
  <si>
    <t>-1722775088</t>
  </si>
  <si>
    <t>https://podminky.urs.cz/item/CS_URS_2024_01/977151122</t>
  </si>
  <si>
    <t>977332122</t>
  </si>
  <si>
    <t>Frézování drážek pro vodiče ve stěnách z cihel včetně omítky, rozměru do 50x50 mm</t>
  </si>
  <si>
    <t>-975799271</t>
  </si>
  <si>
    <t>https://podminky.urs.cz/item/CS_URS_2024_01/977332122</t>
  </si>
  <si>
    <t>38+15+19</t>
  </si>
  <si>
    <t>-645146059</t>
  </si>
  <si>
    <t>8+2+4</t>
  </si>
  <si>
    <t>-1098915150</t>
  </si>
  <si>
    <t>-386247602</t>
  </si>
  <si>
    <t>0,356*15 'Přepočtené koeficientem množství</t>
  </si>
  <si>
    <t>1481850000</t>
  </si>
  <si>
    <t>-62557968</t>
  </si>
  <si>
    <t>-287286999</t>
  </si>
  <si>
    <t>-1936647626</t>
  </si>
  <si>
    <t>19+16+26+10</t>
  </si>
  <si>
    <t>85278340</t>
  </si>
  <si>
    <t>-1989497183</t>
  </si>
  <si>
    <t>38+35+40</t>
  </si>
  <si>
    <t>8+20</t>
  </si>
  <si>
    <t>-788269319</t>
  </si>
  <si>
    <t>113*1,05 'Přepočtené koeficientem množství</t>
  </si>
  <si>
    <t>34571351</t>
  </si>
  <si>
    <t>trubka elektroinstalační ohebná dvouplášťová korugovaná (chránička) D 41/50mm, HDPE+LDPE</t>
  </si>
  <si>
    <t>-577852307</t>
  </si>
  <si>
    <t>28*1,05 'Přepočtené koeficientem množství</t>
  </si>
  <si>
    <t>742110041</t>
  </si>
  <si>
    <t>Montáž lišt elektroinstalačních vkládacích</t>
  </si>
  <si>
    <t>-1615490000</t>
  </si>
  <si>
    <t>https://podminky.urs.cz/item/CS_URS_2024_01/742110041</t>
  </si>
  <si>
    <t>65+31+65</t>
  </si>
  <si>
    <t>elektroinstalační lišta - AL elox stříbrná soklová pro vedení kabelů v. 70mm š. 12mm - včetně klipu k upevnění kabelového kanálu a rohových spojek</t>
  </si>
  <si>
    <t>1977361574</t>
  </si>
  <si>
    <t>161*1,05 'Přepočtené koeficientem množství</t>
  </si>
  <si>
    <t>742110104</t>
  </si>
  <si>
    <t>Montáž kabelového žlabu šířky přes 150 do 250 mm</t>
  </si>
  <si>
    <t>904817661</t>
  </si>
  <si>
    <t>https://podminky.urs.cz/item/CS_URS_2024_01/742110104</t>
  </si>
  <si>
    <t>34575601</t>
  </si>
  <si>
    <t>žlab kabelový drátěný galvanicky zinkovaný 250/100mm</t>
  </si>
  <si>
    <t>-1606561611</t>
  </si>
  <si>
    <t>742110124</t>
  </si>
  <si>
    <t>Montáž kabelového žlabu nosníku včetně konzol nebo závitových tyčí, šířky přes 150 do 250 mm</t>
  </si>
  <si>
    <t>336219971</t>
  </si>
  <si>
    <t>https://podminky.urs.cz/item/CS_URS_2024_01/742110124</t>
  </si>
  <si>
    <t>34575390</t>
  </si>
  <si>
    <t>nosník kabelového žlabu drátěného galvanicky zinkovaný 250mm</t>
  </si>
  <si>
    <t>446084408</t>
  </si>
  <si>
    <t>742110161</t>
  </si>
  <si>
    <t>Montáž kabelového žlabu spony pro uchycení kabelů</t>
  </si>
  <si>
    <t>990818168</t>
  </si>
  <si>
    <t>https://podminky.urs.cz/item/CS_URS_2024_01/742110161</t>
  </si>
  <si>
    <t>35432541</t>
  </si>
  <si>
    <t>příchytka kabelová 14-28mm</t>
  </si>
  <si>
    <t>1448126557</t>
  </si>
  <si>
    <t>742124001</t>
  </si>
  <si>
    <t>Montáž kabelů datových FTP, UTP, STP pro vnitřní rozvody do žlabu nebo lišty</t>
  </si>
  <si>
    <t>-1673159072</t>
  </si>
  <si>
    <t>https://podminky.urs.cz/item/CS_URS_2024_01/742124001</t>
  </si>
  <si>
    <t>34121340</t>
  </si>
  <si>
    <t>kabel datový se stíněnými páry Al fólií třída reakce na oheň Dcas1d2a1 jádro Cu plné (U/FTP) kategorie 6a</t>
  </si>
  <si>
    <t>-2074750644</t>
  </si>
  <si>
    <t>5640*1,2 'Přepočtené koeficientem množství</t>
  </si>
  <si>
    <t>1962851054</t>
  </si>
  <si>
    <t>19+16+26</t>
  </si>
  <si>
    <t>3745118R001</t>
  </si>
  <si>
    <t>modul zásuvkový 1xRJ45 osazený 22,5x45mm se záclonkou úhlový UTP Cat6a</t>
  </si>
  <si>
    <t>-456873119</t>
  </si>
  <si>
    <t>37451155</t>
  </si>
  <si>
    <t>zásuvka s rámečkem úhlová se záclonkou (neosazená) pro 2 keystone</t>
  </si>
  <si>
    <t>-2026273464</t>
  </si>
  <si>
    <t>742_R001</t>
  </si>
  <si>
    <t>Proměření a vystavení měřícího protokolu pro jednotlivé kabely</t>
  </si>
  <si>
    <t>-2003447573</t>
  </si>
  <si>
    <t>-151082746</t>
  </si>
  <si>
    <t>763121415</t>
  </si>
  <si>
    <t>Stěna předsazená ze sádrokartonových desek s nosnou konstrukcí z ocelových profilů CW, UW jednoduše opláštěná deskou standardní A tl. 12,5 mm bez izolace, EI 15, stěna tl. 112,5 mm, profil 100</t>
  </si>
  <si>
    <t>714256246</t>
  </si>
  <si>
    <t>https://podminky.urs.cz/item/CS_URS_2024_01/763121415</t>
  </si>
  <si>
    <t>0,2*4</t>
  </si>
  <si>
    <t>0,31*4</t>
  </si>
  <si>
    <t>763172321</t>
  </si>
  <si>
    <t>Montáž dvířek pro konstrukce ze sádrokartonových desek revizních jednoplášťových pro příčky a předsazené stěny velikost (šxv) 200 x 200 mm</t>
  </si>
  <si>
    <t>-1802540203</t>
  </si>
  <si>
    <t>https://podminky.urs.cz/item/CS_URS_2024_01/763172321</t>
  </si>
  <si>
    <t>59030710</t>
  </si>
  <si>
    <t>dvířka revizní jednokřídlá s automatickým zámkem 200x200mm</t>
  </si>
  <si>
    <t>-1104980716</t>
  </si>
  <si>
    <t>763172353</t>
  </si>
  <si>
    <t>Montáž dvířek pro konstrukce ze sádrokartonových desek revizních jednoplášťových pro podhledy velikost (šxv) 400 x 400 mm</t>
  </si>
  <si>
    <t>-834269296</t>
  </si>
  <si>
    <t>https://podminky.urs.cz/item/CS_URS_2024_01/763172353</t>
  </si>
  <si>
    <t>59030712</t>
  </si>
  <si>
    <t>dvířka revizní jednokřídlá s automatickým zámkem 400x400mm</t>
  </si>
  <si>
    <t>-627336993</t>
  </si>
  <si>
    <t>998763323</t>
  </si>
  <si>
    <t>Přesun hmot pro konstrukce montované z desek sádrokartonových, sádrovláknitých, cementovláknitých nebo cementových stanovený z hmotnosti přesunovaného materiálu vodorovná dopravní vzdálenost do 50 m s omezením mechanizace v objektech výšky přes 12 do 24 m</t>
  </si>
  <si>
    <t>1790067757</t>
  </si>
  <si>
    <t>https://podminky.urs.cz/item/CS_URS_2024_01/998763323</t>
  </si>
  <si>
    <t>998763333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</si>
  <si>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12 do 24 m</t>
  </si>
  <si>
    <t>1610823867</t>
  </si>
  <si>
    <t>https://podminky.urs.cz/item/CS_URS_2024_01/998763333</t>
  </si>
  <si>
    <t>D23032a_04 - FSV UK - DPS - strukturovaná kabeláž - Opletalova</t>
  </si>
  <si>
    <t>7*0,05</t>
  </si>
  <si>
    <t>0,021*15 'Přepočtené koeficientem množství</t>
  </si>
  <si>
    <t>13,3333333333333*1,05 'Přepočtené koeficientem množství</t>
  </si>
  <si>
    <t>10*1,05 'Přepočtené koeficientem množství</t>
  </si>
  <si>
    <t>500*1,2 'Přepočtené koeficientem množství</t>
  </si>
  <si>
    <t>SEZNAM FIGUR</t>
  </si>
  <si>
    <t>Výměra</t>
  </si>
  <si>
    <t xml:space="preserve"> D23032a_01</t>
  </si>
  <si>
    <t>Použití figury:</t>
  </si>
  <si>
    <t>Broušení nerovností betonových podlah do 2 mm - stržení šlemu</t>
  </si>
  <si>
    <t>Odstranění zbytků lepidla z podkladu povlakových podlah broušením</t>
  </si>
  <si>
    <t>Vysátí podkladu povlakových podlah</t>
  </si>
  <si>
    <t>Vodou ředitelná penetrace savého podkladu povlakových podlah</t>
  </si>
  <si>
    <t>Stěrka podlahová nivelační pro vyrovnání podkladu povlakových podlah pevnosti 30 MPa tl přes 3 do 5 mm</t>
  </si>
  <si>
    <t>Demontáž lepených povlakových podlah bez podložky ručně</t>
  </si>
  <si>
    <t>Odstranění lepidla ručně z podlah</t>
  </si>
  <si>
    <t>Zakrytí vnitřních podlah včetně pozdějšího odkrytí</t>
  </si>
  <si>
    <t>Čištění vnitřních ploch podlah po provedení malířských prací</t>
  </si>
  <si>
    <t>Lešení pomocné pro objekty pozemních staveb s lešeňovou podlahou v do 1,9 m zatížení do 150 kg/m2</t>
  </si>
  <si>
    <t>Čištění budov zametení hladkých podlah</t>
  </si>
  <si>
    <t>Čištění budov vysátí prachu z ostatních ploch</t>
  </si>
  <si>
    <t xml:space="preserve"> D23032a_02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</si>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</sst>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 indent="1"/>
      <protection/>
    </xf>
    <xf numFmtId="0" fontId="22" fillId="0" borderId="0" xfId="0" applyFont="1" applyAlignment="1" applyProtection="1">
      <alignment horizontal="left" vertical="center" indent="1"/>
      <protection/>
    </xf>
    <xf numFmtId="167" fontId="22" fillId="0" borderId="0" xfId="0" applyNumberFormat="1" applyFont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1244262" TargetMode="External" /><Relationship Id="rId2" Type="http://schemas.openxmlformats.org/officeDocument/2006/relationships/hyperlink" Target="https://podminky.urs.cz/item/CS_URS_2024_01/411353101" TargetMode="External" /><Relationship Id="rId3" Type="http://schemas.openxmlformats.org/officeDocument/2006/relationships/hyperlink" Target="https://podminky.urs.cz/item/CS_URS_2024_01/411353102" TargetMode="External" /><Relationship Id="rId4" Type="http://schemas.openxmlformats.org/officeDocument/2006/relationships/hyperlink" Target="https://podminky.urs.cz/item/CS_URS_2024_01/411354315" TargetMode="External" /><Relationship Id="rId5" Type="http://schemas.openxmlformats.org/officeDocument/2006/relationships/hyperlink" Target="https://podminky.urs.cz/item/CS_URS_2024_01/411354316" TargetMode="External" /><Relationship Id="rId6" Type="http://schemas.openxmlformats.org/officeDocument/2006/relationships/hyperlink" Target="https://podminky.urs.cz/item/CS_URS_2024_01/611325101" TargetMode="External" /><Relationship Id="rId7" Type="http://schemas.openxmlformats.org/officeDocument/2006/relationships/hyperlink" Target="https://podminky.urs.cz/item/CS_URS_2024_01/61132512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31152" TargetMode="External" /><Relationship Id="rId10" Type="http://schemas.openxmlformats.org/officeDocument/2006/relationships/hyperlink" Target="https://podminky.urs.cz/item/CS_URS_2024_01/612321121" TargetMode="External" /><Relationship Id="rId11" Type="http://schemas.openxmlformats.org/officeDocument/2006/relationships/hyperlink" Target="https://podminky.urs.cz/item/CS_URS_2024_01/612321131" TargetMode="External" /><Relationship Id="rId12" Type="http://schemas.openxmlformats.org/officeDocument/2006/relationships/hyperlink" Target="https://podminky.urs.cz/item/CS_URS_2024_01/612324111" TargetMode="External" /><Relationship Id="rId13" Type="http://schemas.openxmlformats.org/officeDocument/2006/relationships/hyperlink" Target="https://podminky.urs.cz/item/CS_URS_2024_01/612325101" TargetMode="External" /><Relationship Id="rId14" Type="http://schemas.openxmlformats.org/officeDocument/2006/relationships/hyperlink" Target="https://podminky.urs.cz/item/CS_URS_2024_01/612325121" TargetMode="External" /><Relationship Id="rId15" Type="http://schemas.openxmlformats.org/officeDocument/2006/relationships/hyperlink" Target="https://podminky.urs.cz/item/CS_URS_2024_01/612325222" TargetMode="External" /><Relationship Id="rId16" Type="http://schemas.openxmlformats.org/officeDocument/2006/relationships/hyperlink" Target="https://podminky.urs.cz/item/CS_URS_2024_01/612326121" TargetMode="External" /><Relationship Id="rId17" Type="http://schemas.openxmlformats.org/officeDocument/2006/relationships/hyperlink" Target="https://podminky.urs.cz/item/CS_URS_2024_01/612328131" TargetMode="External" /><Relationship Id="rId18" Type="http://schemas.openxmlformats.org/officeDocument/2006/relationships/hyperlink" Target="https://podminky.urs.cz/item/CS_URS_2024_01/619995001" TargetMode="External" /><Relationship Id="rId19" Type="http://schemas.openxmlformats.org/officeDocument/2006/relationships/hyperlink" Target="https://podminky.urs.cz/item/CS_URS_2024_01/631311114" TargetMode="External" /><Relationship Id="rId20" Type="http://schemas.openxmlformats.org/officeDocument/2006/relationships/hyperlink" Target="https://podminky.urs.cz/item/CS_URS_2024_01/631361821" TargetMode="External" /><Relationship Id="rId21" Type="http://schemas.openxmlformats.org/officeDocument/2006/relationships/hyperlink" Target="https://podminky.urs.cz/item/CS_URS_2024_01/632481213" TargetMode="External" /><Relationship Id="rId22" Type="http://schemas.openxmlformats.org/officeDocument/2006/relationships/hyperlink" Target="https://podminky.urs.cz/item/CS_URS_2024_01/632683112" TargetMode="External" /><Relationship Id="rId23" Type="http://schemas.openxmlformats.org/officeDocument/2006/relationships/hyperlink" Target="https://podminky.urs.cz/item/CS_URS_2024_01/633811111" TargetMode="External" /><Relationship Id="rId24" Type="http://schemas.openxmlformats.org/officeDocument/2006/relationships/hyperlink" Target="https://podminky.urs.cz/item/CS_URS_2024_01/635211121" TargetMode="External" /><Relationship Id="rId25" Type="http://schemas.openxmlformats.org/officeDocument/2006/relationships/hyperlink" Target="https://podminky.urs.cz/item/CS_URS_2024_01/949101111" TargetMode="External" /><Relationship Id="rId26" Type="http://schemas.openxmlformats.org/officeDocument/2006/relationships/hyperlink" Target="https://podminky.urs.cz/item/CS_URS_2024_01/952902021" TargetMode="External" /><Relationship Id="rId27" Type="http://schemas.openxmlformats.org/officeDocument/2006/relationships/hyperlink" Target="https://podminky.urs.cz/item/CS_URS_2024_01/952902611" TargetMode="External" /><Relationship Id="rId28" Type="http://schemas.openxmlformats.org/officeDocument/2006/relationships/hyperlink" Target="https://podminky.urs.cz/item/CS_URS_2024_01/962032231" TargetMode="External" /><Relationship Id="rId29" Type="http://schemas.openxmlformats.org/officeDocument/2006/relationships/hyperlink" Target="https://podminky.urs.cz/item/CS_URS_2024_01/977332121" TargetMode="External" /><Relationship Id="rId30" Type="http://schemas.openxmlformats.org/officeDocument/2006/relationships/hyperlink" Target="https://podminky.urs.cz/item/CS_URS_2024_01/977333121" TargetMode="External" /><Relationship Id="rId31" Type="http://schemas.openxmlformats.org/officeDocument/2006/relationships/hyperlink" Target="https://podminky.urs.cz/item/CS_URS_2024_01/977343212" TargetMode="External" /><Relationship Id="rId32" Type="http://schemas.openxmlformats.org/officeDocument/2006/relationships/hyperlink" Target="https://podminky.urs.cz/item/CS_URS_2024_01/978013191" TargetMode="External" /><Relationship Id="rId33" Type="http://schemas.openxmlformats.org/officeDocument/2006/relationships/hyperlink" Target="https://podminky.urs.cz/item/CS_URS_2024_01/997006512" TargetMode="External" /><Relationship Id="rId34" Type="http://schemas.openxmlformats.org/officeDocument/2006/relationships/hyperlink" Target="https://podminky.urs.cz/item/CS_URS_2024_01/997006519" TargetMode="External" /><Relationship Id="rId35" Type="http://schemas.openxmlformats.org/officeDocument/2006/relationships/hyperlink" Target="https://podminky.urs.cz/item/CS_URS_2024_01/997013214" TargetMode="External" /><Relationship Id="rId36" Type="http://schemas.openxmlformats.org/officeDocument/2006/relationships/hyperlink" Target="https://podminky.urs.cz/item/CS_URS_2024_01/997013603" TargetMode="External" /><Relationship Id="rId37" Type="http://schemas.openxmlformats.org/officeDocument/2006/relationships/hyperlink" Target="https://podminky.urs.cz/item/CS_URS_2024_01/997013631" TargetMode="External" /><Relationship Id="rId38" Type="http://schemas.openxmlformats.org/officeDocument/2006/relationships/hyperlink" Target="https://podminky.urs.cz/item/CS_URS_2024_01/998018003" TargetMode="External" /><Relationship Id="rId39" Type="http://schemas.openxmlformats.org/officeDocument/2006/relationships/hyperlink" Target="https://podminky.urs.cz/item/CS_URS_2024_01/713121111" TargetMode="External" /><Relationship Id="rId40" Type="http://schemas.openxmlformats.org/officeDocument/2006/relationships/hyperlink" Target="https://podminky.urs.cz/item/CS_URS_2024_01/998713313" TargetMode="External" /><Relationship Id="rId41" Type="http://schemas.openxmlformats.org/officeDocument/2006/relationships/hyperlink" Target="https://podminky.urs.cz/item/CS_URS_2024_01/741112061" TargetMode="External" /><Relationship Id="rId42" Type="http://schemas.openxmlformats.org/officeDocument/2006/relationships/hyperlink" Target="https://podminky.urs.cz/item/CS_URS_2024_01/741112801" TargetMode="External" /><Relationship Id="rId43" Type="http://schemas.openxmlformats.org/officeDocument/2006/relationships/hyperlink" Target="https://podminky.urs.cz/item/CS_URS_2024_01/741120501" TargetMode="External" /><Relationship Id="rId44" Type="http://schemas.openxmlformats.org/officeDocument/2006/relationships/hyperlink" Target="https://podminky.urs.cz/item/CS_URS_2024_01/741122015" TargetMode="External" /><Relationship Id="rId45" Type="http://schemas.openxmlformats.org/officeDocument/2006/relationships/hyperlink" Target="https://podminky.urs.cz/item/CS_URS_2024_01/741122016" TargetMode="External" /><Relationship Id="rId46" Type="http://schemas.openxmlformats.org/officeDocument/2006/relationships/hyperlink" Target="https://podminky.urs.cz/item/CS_URS_2024_01/741122031" TargetMode="External" /><Relationship Id="rId47" Type="http://schemas.openxmlformats.org/officeDocument/2006/relationships/hyperlink" Target="https://podminky.urs.cz/item/CS_URS_2024_01/741122032" TargetMode="External" /><Relationship Id="rId48" Type="http://schemas.openxmlformats.org/officeDocument/2006/relationships/hyperlink" Target="https://podminky.urs.cz/item/CS_URS_2024_01/741130001" TargetMode="External" /><Relationship Id="rId49" Type="http://schemas.openxmlformats.org/officeDocument/2006/relationships/hyperlink" Target="https://podminky.urs.cz/item/CS_URS_2024_01/741310101" TargetMode="External" /><Relationship Id="rId50" Type="http://schemas.openxmlformats.org/officeDocument/2006/relationships/hyperlink" Target="https://podminky.urs.cz/item/CS_URS_2024_01/741310121" TargetMode="External" /><Relationship Id="rId51" Type="http://schemas.openxmlformats.org/officeDocument/2006/relationships/hyperlink" Target="https://podminky.urs.cz/item/CS_URS_2024_01/741310122" TargetMode="External" /><Relationship Id="rId52" Type="http://schemas.openxmlformats.org/officeDocument/2006/relationships/hyperlink" Target="https://podminky.urs.cz/item/CS_URS_2024_01/741310125" TargetMode="External" /><Relationship Id="rId53" Type="http://schemas.openxmlformats.org/officeDocument/2006/relationships/hyperlink" Target="https://podminky.urs.cz/item/CS_URS_2024_01/741311875" TargetMode="External" /><Relationship Id="rId54" Type="http://schemas.openxmlformats.org/officeDocument/2006/relationships/hyperlink" Target="https://podminky.urs.cz/item/CS_URS_2024_01/741313001" TargetMode="External" /><Relationship Id="rId55" Type="http://schemas.openxmlformats.org/officeDocument/2006/relationships/hyperlink" Target="https://podminky.urs.cz/item/CS_URS_2024_01/741315823" TargetMode="External" /><Relationship Id="rId56" Type="http://schemas.openxmlformats.org/officeDocument/2006/relationships/hyperlink" Target="https://podminky.urs.cz/item/CS_URS_2024_01/741371823" TargetMode="External" /><Relationship Id="rId57" Type="http://schemas.openxmlformats.org/officeDocument/2006/relationships/hyperlink" Target="https://podminky.urs.cz/item/CS_URS_2024_01/741810002" TargetMode="External" /><Relationship Id="rId58" Type="http://schemas.openxmlformats.org/officeDocument/2006/relationships/hyperlink" Target="https://podminky.urs.cz/item/CS_URS_2024_01/741854913" TargetMode="External" /><Relationship Id="rId59" Type="http://schemas.openxmlformats.org/officeDocument/2006/relationships/hyperlink" Target="https://podminky.urs.cz/item/CS_URS_2024_01/741854915" TargetMode="External" /><Relationship Id="rId60" Type="http://schemas.openxmlformats.org/officeDocument/2006/relationships/hyperlink" Target="https://podminky.urs.cz/item/CS_URS_2024_01/998741313" TargetMode="External" /><Relationship Id="rId61" Type="http://schemas.openxmlformats.org/officeDocument/2006/relationships/hyperlink" Target="https://podminky.urs.cz/item/CS_URS_2024_01/742110002" TargetMode="External" /><Relationship Id="rId62" Type="http://schemas.openxmlformats.org/officeDocument/2006/relationships/hyperlink" Target="https://podminky.urs.cz/item/CS_URS_2024_01/742124003" TargetMode="External" /><Relationship Id="rId63" Type="http://schemas.openxmlformats.org/officeDocument/2006/relationships/hyperlink" Target="https://podminky.urs.cz/item/CS_URS_2024_01/742330044" TargetMode="External" /><Relationship Id="rId64" Type="http://schemas.openxmlformats.org/officeDocument/2006/relationships/hyperlink" Target="https://podminky.urs.cz/item/CS_URS_2024_01/742430031" TargetMode="External" /><Relationship Id="rId65" Type="http://schemas.openxmlformats.org/officeDocument/2006/relationships/hyperlink" Target="https://podminky.urs.cz/item/CS_URS_2024_01/998742313" TargetMode="External" /><Relationship Id="rId66" Type="http://schemas.openxmlformats.org/officeDocument/2006/relationships/hyperlink" Target="https://podminky.urs.cz/item/CS_URS_2024_01/751711121" TargetMode="External" /><Relationship Id="rId67" Type="http://schemas.openxmlformats.org/officeDocument/2006/relationships/hyperlink" Target="https://podminky.urs.cz/item/CS_URS_2024_01/751711132" TargetMode="External" /><Relationship Id="rId68" Type="http://schemas.openxmlformats.org/officeDocument/2006/relationships/hyperlink" Target="https://podminky.urs.cz/item/CS_URS_2024_01/751711853" TargetMode="External" /><Relationship Id="rId69" Type="http://schemas.openxmlformats.org/officeDocument/2006/relationships/hyperlink" Target="https://podminky.urs.cz/item/CS_URS_2024_01/751721111" TargetMode="External" /><Relationship Id="rId70" Type="http://schemas.openxmlformats.org/officeDocument/2006/relationships/hyperlink" Target="https://podminky.urs.cz/item/CS_URS_2024_01/751721811" TargetMode="External" /><Relationship Id="rId71" Type="http://schemas.openxmlformats.org/officeDocument/2006/relationships/hyperlink" Target="https://podminky.urs.cz/item/CS_URS_2024_01/751791122" TargetMode="External" /><Relationship Id="rId72" Type="http://schemas.openxmlformats.org/officeDocument/2006/relationships/hyperlink" Target="https://podminky.urs.cz/item/CS_URS_2024_01/751792003" TargetMode="External" /><Relationship Id="rId73" Type="http://schemas.openxmlformats.org/officeDocument/2006/relationships/hyperlink" Target="https://podminky.urs.cz/item/CS_URS_2024_01/751792006" TargetMode="External" /><Relationship Id="rId74" Type="http://schemas.openxmlformats.org/officeDocument/2006/relationships/hyperlink" Target="https://podminky.urs.cz/item/CS_URS_2024_01/751792007" TargetMode="External" /><Relationship Id="rId75" Type="http://schemas.openxmlformats.org/officeDocument/2006/relationships/hyperlink" Target="https://podminky.urs.cz/item/CS_URS_2024_01/751792008" TargetMode="External" /><Relationship Id="rId76" Type="http://schemas.openxmlformats.org/officeDocument/2006/relationships/hyperlink" Target="https://podminky.urs.cz/item/CS_URS_2024_01/751793001" TargetMode="External" /><Relationship Id="rId77" Type="http://schemas.openxmlformats.org/officeDocument/2006/relationships/hyperlink" Target="https://podminky.urs.cz/item/CS_URS_2024_01/998751312" TargetMode="External" /><Relationship Id="rId78" Type="http://schemas.openxmlformats.org/officeDocument/2006/relationships/hyperlink" Target="https://podminky.urs.cz/item/CS_URS_2024_01/763101863" TargetMode="External" /><Relationship Id="rId79" Type="http://schemas.openxmlformats.org/officeDocument/2006/relationships/hyperlink" Target="https://podminky.urs.cz/item/CS_URS_2024_01/763111417" TargetMode="External" /><Relationship Id="rId80" Type="http://schemas.openxmlformats.org/officeDocument/2006/relationships/hyperlink" Target="https://podminky.urs.cz/item/CS_URS_2024_01/763111720" TargetMode="External" /><Relationship Id="rId81" Type="http://schemas.openxmlformats.org/officeDocument/2006/relationships/hyperlink" Target="https://podminky.urs.cz/item/CS_URS_2024_01/763131421" TargetMode="External" /><Relationship Id="rId82" Type="http://schemas.openxmlformats.org/officeDocument/2006/relationships/hyperlink" Target="https://podminky.urs.cz/item/CS_URS_2024_01/763131822" TargetMode="External" /><Relationship Id="rId83" Type="http://schemas.openxmlformats.org/officeDocument/2006/relationships/hyperlink" Target="https://podminky.urs.cz/item/CS_URS_2024_01/763172352" TargetMode="External" /><Relationship Id="rId84" Type="http://schemas.openxmlformats.org/officeDocument/2006/relationships/hyperlink" Target="https://podminky.urs.cz/item/CS_URS_2024_01/763183212" TargetMode="External" /><Relationship Id="rId85" Type="http://schemas.openxmlformats.org/officeDocument/2006/relationships/hyperlink" Target="https://podminky.urs.cz/item/CS_URS_2024_01/763431011" TargetMode="External" /><Relationship Id="rId86" Type="http://schemas.openxmlformats.org/officeDocument/2006/relationships/hyperlink" Target="https://podminky.urs.cz/item/CS_URS_2024_01/998763513" TargetMode="External" /><Relationship Id="rId87" Type="http://schemas.openxmlformats.org/officeDocument/2006/relationships/hyperlink" Target="https://podminky.urs.cz/item/CS_URS_2024_01/766411812" TargetMode="External" /><Relationship Id="rId88" Type="http://schemas.openxmlformats.org/officeDocument/2006/relationships/hyperlink" Target="https://podminky.urs.cz/item/CS_URS_2024_01/766660171" TargetMode="External" /><Relationship Id="rId89" Type="http://schemas.openxmlformats.org/officeDocument/2006/relationships/hyperlink" Target="https://podminky.urs.cz/item/CS_URS_2024_01/766660193" TargetMode="External" /><Relationship Id="rId90" Type="http://schemas.openxmlformats.org/officeDocument/2006/relationships/hyperlink" Target="https://podminky.urs.cz/item/CS_URS_2024_01/766660322" TargetMode="External" /><Relationship Id="rId91" Type="http://schemas.openxmlformats.org/officeDocument/2006/relationships/hyperlink" Target="https://podminky.urs.cz/item/CS_URS_2024_01/766660352" TargetMode="External" /><Relationship Id="rId92" Type="http://schemas.openxmlformats.org/officeDocument/2006/relationships/hyperlink" Target="https://podminky.urs.cz/item/CS_URS_2024_01/766682112" TargetMode="External" /><Relationship Id="rId93" Type="http://schemas.openxmlformats.org/officeDocument/2006/relationships/hyperlink" Target="https://podminky.urs.cz/item/CS_URS_2024_01/766682122" TargetMode="External" /><Relationship Id="rId94" Type="http://schemas.openxmlformats.org/officeDocument/2006/relationships/hyperlink" Target="https://podminky.urs.cz/item/CS_URS_2024_01/766691914" TargetMode="External" /><Relationship Id="rId95" Type="http://schemas.openxmlformats.org/officeDocument/2006/relationships/hyperlink" Target="https://podminky.urs.cz/item/CS_URS_2024_01/766691915" TargetMode="External" /><Relationship Id="rId96" Type="http://schemas.openxmlformats.org/officeDocument/2006/relationships/hyperlink" Target="https://podminky.urs.cz/item/CS_URS_2024_01/766691925" TargetMode="External" /><Relationship Id="rId97" Type="http://schemas.openxmlformats.org/officeDocument/2006/relationships/hyperlink" Target="https://podminky.urs.cz/item/CS_URS_2023_02/766694116" TargetMode="External" /><Relationship Id="rId98" Type="http://schemas.openxmlformats.org/officeDocument/2006/relationships/hyperlink" Target="https://podminky.urs.cz/item/CS_URS_2023_02/766694126" TargetMode="External" /><Relationship Id="rId99" Type="http://schemas.openxmlformats.org/officeDocument/2006/relationships/hyperlink" Target="https://podminky.urs.cz/item/CS_URS_2024_01/998766313" TargetMode="External" /><Relationship Id="rId100" Type="http://schemas.openxmlformats.org/officeDocument/2006/relationships/hyperlink" Target="https://podminky.urs.cz/item/CS_URS_2024_01/767114112" TargetMode="External" /><Relationship Id="rId101" Type="http://schemas.openxmlformats.org/officeDocument/2006/relationships/hyperlink" Target="https://podminky.urs.cz/item/CS_URS_2024_01/767114812" TargetMode="External" /><Relationship Id="rId102" Type="http://schemas.openxmlformats.org/officeDocument/2006/relationships/hyperlink" Target="https://podminky.urs.cz/item/CS_URS_2024_01/767114815" TargetMode="External" /><Relationship Id="rId103" Type="http://schemas.openxmlformats.org/officeDocument/2006/relationships/hyperlink" Target="https://podminky.urs.cz/item/CS_URS_2024_01/767161850" TargetMode="External" /><Relationship Id="rId104" Type="http://schemas.openxmlformats.org/officeDocument/2006/relationships/hyperlink" Target="https://podminky.urs.cz/item/CS_URS_2024_01/767541113" TargetMode="External" /><Relationship Id="rId105" Type="http://schemas.openxmlformats.org/officeDocument/2006/relationships/hyperlink" Target="https://podminky.urs.cz/item/CS_URS_2024_01/767541115" TargetMode="External" /><Relationship Id="rId106" Type="http://schemas.openxmlformats.org/officeDocument/2006/relationships/hyperlink" Target="https://podminky.urs.cz/item/CS_URS_2024_01/767541117" TargetMode="External" /><Relationship Id="rId107" Type="http://schemas.openxmlformats.org/officeDocument/2006/relationships/hyperlink" Target="https://podminky.urs.cz/item/CS_URS_2024_01/767541118" TargetMode="External" /><Relationship Id="rId108" Type="http://schemas.openxmlformats.org/officeDocument/2006/relationships/hyperlink" Target="https://podminky.urs.cz/item/CS_URS_2024_01/767541119" TargetMode="External" /><Relationship Id="rId109" Type="http://schemas.openxmlformats.org/officeDocument/2006/relationships/hyperlink" Target="https://podminky.urs.cz/item/CS_URS_2024_01/767541122" TargetMode="External" /><Relationship Id="rId110" Type="http://schemas.openxmlformats.org/officeDocument/2006/relationships/hyperlink" Target="https://podminky.urs.cz/item/CS_URS_2024_01/767541123" TargetMode="External" /><Relationship Id="rId111" Type="http://schemas.openxmlformats.org/officeDocument/2006/relationships/hyperlink" Target="https://podminky.urs.cz/item/CS_URS_2024_01/767541181" TargetMode="External" /><Relationship Id="rId112" Type="http://schemas.openxmlformats.org/officeDocument/2006/relationships/hyperlink" Target="https://podminky.urs.cz/item/CS_URS_2024_01/767541182" TargetMode="External" /><Relationship Id="rId113" Type="http://schemas.openxmlformats.org/officeDocument/2006/relationships/hyperlink" Target="https://podminky.urs.cz/item/CS_URS_2024_01/767541411" TargetMode="External" /><Relationship Id="rId114" Type="http://schemas.openxmlformats.org/officeDocument/2006/relationships/hyperlink" Target="https://podminky.urs.cz/item/CS_URS_2024_01/767541711" TargetMode="External" /><Relationship Id="rId115" Type="http://schemas.openxmlformats.org/officeDocument/2006/relationships/hyperlink" Target="https://podminky.urs.cz/item/CS_URS_2024_01/767541781" TargetMode="External" /><Relationship Id="rId116" Type="http://schemas.openxmlformats.org/officeDocument/2006/relationships/hyperlink" Target="https://podminky.urs.cz/item/CS_URS_2024_01/998767313" TargetMode="External" /><Relationship Id="rId117" Type="http://schemas.openxmlformats.org/officeDocument/2006/relationships/hyperlink" Target="https://podminky.urs.cz/item/CS_URS_2024_01/775413401" TargetMode="External" /><Relationship Id="rId118" Type="http://schemas.openxmlformats.org/officeDocument/2006/relationships/hyperlink" Target="https://podminky.urs.cz/item/CS_URS_2024_01/775429124" TargetMode="External" /><Relationship Id="rId119" Type="http://schemas.openxmlformats.org/officeDocument/2006/relationships/hyperlink" Target="https://podminky.urs.cz/item/CS_URS_2024_01/775511611" TargetMode="External" /><Relationship Id="rId120" Type="http://schemas.openxmlformats.org/officeDocument/2006/relationships/hyperlink" Target="https://podminky.urs.cz/item/CS_URS_2024_01/775591921" TargetMode="External" /><Relationship Id="rId121" Type="http://schemas.openxmlformats.org/officeDocument/2006/relationships/hyperlink" Target="https://podminky.urs.cz/item/CS_URS_2024_01/775591923" TargetMode="External" /><Relationship Id="rId122" Type="http://schemas.openxmlformats.org/officeDocument/2006/relationships/hyperlink" Target="https://podminky.urs.cz/item/CS_URS_2024_01/775591926" TargetMode="External" /><Relationship Id="rId123" Type="http://schemas.openxmlformats.org/officeDocument/2006/relationships/hyperlink" Target="https://podminky.urs.cz/item/CS_URS_2024_01/775591931" TargetMode="External" /><Relationship Id="rId124" Type="http://schemas.openxmlformats.org/officeDocument/2006/relationships/hyperlink" Target="https://podminky.urs.cz/item/CS_URS_2024_01/998775313" TargetMode="External" /><Relationship Id="rId125" Type="http://schemas.openxmlformats.org/officeDocument/2006/relationships/hyperlink" Target="https://podminky.urs.cz/item/CS_URS_2024_01/776111116" TargetMode="External" /><Relationship Id="rId126" Type="http://schemas.openxmlformats.org/officeDocument/2006/relationships/hyperlink" Target="https://podminky.urs.cz/item/CS_URS_2024_01/776111311" TargetMode="External" /><Relationship Id="rId127" Type="http://schemas.openxmlformats.org/officeDocument/2006/relationships/hyperlink" Target="https://podminky.urs.cz/item/CS_URS_2024_01/776121112" TargetMode="External" /><Relationship Id="rId128" Type="http://schemas.openxmlformats.org/officeDocument/2006/relationships/hyperlink" Target="https://podminky.urs.cz/item/CS_URS_2024_01/776141122" TargetMode="External" /><Relationship Id="rId129" Type="http://schemas.openxmlformats.org/officeDocument/2006/relationships/hyperlink" Target="https://podminky.urs.cz/item/CS_URS_2024_01/776201811" TargetMode="External" /><Relationship Id="rId130" Type="http://schemas.openxmlformats.org/officeDocument/2006/relationships/hyperlink" Target="https://podminky.urs.cz/item/CS_URS_2024_01/776221111" TargetMode="External" /><Relationship Id="rId131" Type="http://schemas.openxmlformats.org/officeDocument/2006/relationships/hyperlink" Target="https://podminky.urs.cz/item/CS_URS_2024_01/776223112" TargetMode="External" /><Relationship Id="rId132" Type="http://schemas.openxmlformats.org/officeDocument/2006/relationships/hyperlink" Target="https://podminky.urs.cz/item/CS_URS_2024_01/776301811" TargetMode="External" /><Relationship Id="rId133" Type="http://schemas.openxmlformats.org/officeDocument/2006/relationships/hyperlink" Target="https://podminky.urs.cz/item/CS_URS_2024_01/776410811" TargetMode="External" /><Relationship Id="rId134" Type="http://schemas.openxmlformats.org/officeDocument/2006/relationships/hyperlink" Target="https://podminky.urs.cz/item/CS_URS_2024_01/776421212" TargetMode="External" /><Relationship Id="rId135" Type="http://schemas.openxmlformats.org/officeDocument/2006/relationships/hyperlink" Target="https://podminky.urs.cz/item/CS_URS_2024_01/776421711" TargetMode="External" /><Relationship Id="rId136" Type="http://schemas.openxmlformats.org/officeDocument/2006/relationships/hyperlink" Target="https://podminky.urs.cz/item/CS_URS_2024_01/776991821" TargetMode="External" /><Relationship Id="rId137" Type="http://schemas.openxmlformats.org/officeDocument/2006/relationships/hyperlink" Target="https://podminky.urs.cz/item/CS_URS_2024_01/998776313" TargetMode="External" /><Relationship Id="rId138" Type="http://schemas.openxmlformats.org/officeDocument/2006/relationships/hyperlink" Target="https://podminky.urs.cz/item/CS_URS_2024_01/783301311" TargetMode="External" /><Relationship Id="rId139" Type="http://schemas.openxmlformats.org/officeDocument/2006/relationships/hyperlink" Target="https://podminky.urs.cz/item/CS_URS_2024_01/783306801" TargetMode="External" /><Relationship Id="rId140" Type="http://schemas.openxmlformats.org/officeDocument/2006/relationships/hyperlink" Target="https://podminky.urs.cz/item/CS_URS_2024_01/783314101" TargetMode="External" /><Relationship Id="rId141" Type="http://schemas.openxmlformats.org/officeDocument/2006/relationships/hyperlink" Target="https://podminky.urs.cz/item/CS_URS_2024_01/783315101" TargetMode="External" /><Relationship Id="rId142" Type="http://schemas.openxmlformats.org/officeDocument/2006/relationships/hyperlink" Target="https://podminky.urs.cz/item/CS_URS_2024_01/783317101" TargetMode="External" /><Relationship Id="rId143" Type="http://schemas.openxmlformats.org/officeDocument/2006/relationships/hyperlink" Target="https://podminky.urs.cz/item/CS_URS_2024_01/783352101" TargetMode="External" /><Relationship Id="rId144" Type="http://schemas.openxmlformats.org/officeDocument/2006/relationships/hyperlink" Target="https://podminky.urs.cz/item/CS_URS_2024_01/784121003" TargetMode="External" /><Relationship Id="rId145" Type="http://schemas.openxmlformats.org/officeDocument/2006/relationships/hyperlink" Target="https://podminky.urs.cz/item/CS_URS_2024_01/784121013" TargetMode="External" /><Relationship Id="rId146" Type="http://schemas.openxmlformats.org/officeDocument/2006/relationships/hyperlink" Target="https://podminky.urs.cz/item/CS_URS_2024_01/784161403" TargetMode="External" /><Relationship Id="rId147" Type="http://schemas.openxmlformats.org/officeDocument/2006/relationships/hyperlink" Target="https://podminky.urs.cz/item/CS_URS_2024_01/784171003" TargetMode="External" /><Relationship Id="rId148" Type="http://schemas.openxmlformats.org/officeDocument/2006/relationships/hyperlink" Target="https://podminky.urs.cz/item/CS_URS_2024_01/784171101" TargetMode="External" /><Relationship Id="rId149" Type="http://schemas.openxmlformats.org/officeDocument/2006/relationships/hyperlink" Target="https://podminky.urs.cz/item/CS_URS_2024_01/784171113" TargetMode="External" /><Relationship Id="rId150" Type="http://schemas.openxmlformats.org/officeDocument/2006/relationships/hyperlink" Target="https://podminky.urs.cz/item/CS_URS_2023_02/784181101" TargetMode="External" /><Relationship Id="rId151" Type="http://schemas.openxmlformats.org/officeDocument/2006/relationships/hyperlink" Target="https://podminky.urs.cz/item/CS_URS_2024_01/784191001" TargetMode="External" /><Relationship Id="rId152" Type="http://schemas.openxmlformats.org/officeDocument/2006/relationships/hyperlink" Target="https://podminky.urs.cz/item/CS_URS_2024_01/784191007" TargetMode="External" /><Relationship Id="rId153" Type="http://schemas.openxmlformats.org/officeDocument/2006/relationships/hyperlink" Target="https://podminky.urs.cz/item/CS_URS_2024_01/784211013" TargetMode="External" /><Relationship Id="rId154" Type="http://schemas.openxmlformats.org/officeDocument/2006/relationships/hyperlink" Target="https://podminky.urs.cz/item/CS_URS_2024_01/784221155" TargetMode="External" /><Relationship Id="rId155" Type="http://schemas.openxmlformats.org/officeDocument/2006/relationships/hyperlink" Target="https://podminky.urs.cz/item/CS_URS_2024_01/784385013" TargetMode="External" /><Relationship Id="rId156" Type="http://schemas.openxmlformats.org/officeDocument/2006/relationships/hyperlink" Target="https://podminky.urs.cz/item/CS_URS_2024_01/784511035" TargetMode="External" /><Relationship Id="rId157" Type="http://schemas.openxmlformats.org/officeDocument/2006/relationships/hyperlink" Target="https://podminky.urs.cz/item/CS_URS_2024_01/784511101" TargetMode="External" /><Relationship Id="rId158" Type="http://schemas.openxmlformats.org/officeDocument/2006/relationships/hyperlink" Target="https://podminky.urs.cz/item/CS_URS_2024_01/030001000" TargetMode="External" /><Relationship Id="rId15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21" TargetMode="External" /><Relationship Id="rId2" Type="http://schemas.openxmlformats.org/officeDocument/2006/relationships/hyperlink" Target="https://podminky.urs.cz/item/CS_URS_2024_01/952902021" TargetMode="External" /><Relationship Id="rId3" Type="http://schemas.openxmlformats.org/officeDocument/2006/relationships/hyperlink" Target="https://podminky.urs.cz/item/CS_URS_2024_01/952902611" TargetMode="External" /><Relationship Id="rId4" Type="http://schemas.openxmlformats.org/officeDocument/2006/relationships/hyperlink" Target="https://podminky.urs.cz/item/CS_URS_2024_01/962032181" TargetMode="External" /><Relationship Id="rId5" Type="http://schemas.openxmlformats.org/officeDocument/2006/relationships/hyperlink" Target="https://podminky.urs.cz/item/CS_URS_2024_01/977332121" TargetMode="External" /><Relationship Id="rId6" Type="http://schemas.openxmlformats.org/officeDocument/2006/relationships/hyperlink" Target="https://podminky.urs.cz/item/CS_URS_2024_01/997006512" TargetMode="External" /><Relationship Id="rId7" Type="http://schemas.openxmlformats.org/officeDocument/2006/relationships/hyperlink" Target="https://podminky.urs.cz/item/CS_URS_2024_01/997006519" TargetMode="External" /><Relationship Id="rId8" Type="http://schemas.openxmlformats.org/officeDocument/2006/relationships/hyperlink" Target="https://podminky.urs.cz/item/CS_URS_2024_01/997013214" TargetMode="External" /><Relationship Id="rId9" Type="http://schemas.openxmlformats.org/officeDocument/2006/relationships/hyperlink" Target="https://podminky.urs.cz/item/CS_URS_2024_01/997013603" TargetMode="External" /><Relationship Id="rId10" Type="http://schemas.openxmlformats.org/officeDocument/2006/relationships/hyperlink" Target="https://podminky.urs.cz/item/CS_URS_2024_01/997013631" TargetMode="External" /><Relationship Id="rId11" Type="http://schemas.openxmlformats.org/officeDocument/2006/relationships/hyperlink" Target="https://podminky.urs.cz/item/CS_URS_2024_01/998018003" TargetMode="External" /><Relationship Id="rId12" Type="http://schemas.openxmlformats.org/officeDocument/2006/relationships/hyperlink" Target="https://podminky.urs.cz/item/CS_URS_2023_02/210280001" TargetMode="External" /><Relationship Id="rId13" Type="http://schemas.openxmlformats.org/officeDocument/2006/relationships/hyperlink" Target="https://podminky.urs.cz/item/CS_URS_2024_01/741112061" TargetMode="External" /><Relationship Id="rId14" Type="http://schemas.openxmlformats.org/officeDocument/2006/relationships/hyperlink" Target="https://podminky.urs.cz/item/CS_URS_2024_01/741122015" TargetMode="External" /><Relationship Id="rId15" Type="http://schemas.openxmlformats.org/officeDocument/2006/relationships/hyperlink" Target="https://podminky.urs.cz/item/CS_URS_2024_01/741122016" TargetMode="External" /><Relationship Id="rId16" Type="http://schemas.openxmlformats.org/officeDocument/2006/relationships/hyperlink" Target="https://podminky.urs.cz/item/CS_URS_2024_01/741310101" TargetMode="External" /><Relationship Id="rId17" Type="http://schemas.openxmlformats.org/officeDocument/2006/relationships/hyperlink" Target="https://podminky.urs.cz/item/CS_URS_2024_01/741313001" TargetMode="External" /><Relationship Id="rId18" Type="http://schemas.openxmlformats.org/officeDocument/2006/relationships/hyperlink" Target="https://podminky.urs.cz/item/CS_URS_2024_01/741315823" TargetMode="External" /><Relationship Id="rId19" Type="http://schemas.openxmlformats.org/officeDocument/2006/relationships/hyperlink" Target="https://podminky.urs.cz/item/CS_URS_2024_01/741371823" TargetMode="External" /><Relationship Id="rId20" Type="http://schemas.openxmlformats.org/officeDocument/2006/relationships/hyperlink" Target="https://podminky.urs.cz/item/CS_URS_2024_01/741854913" TargetMode="External" /><Relationship Id="rId21" Type="http://schemas.openxmlformats.org/officeDocument/2006/relationships/hyperlink" Target="https://podminky.urs.cz/item/CS_URS_2024_01/998741313" TargetMode="External" /><Relationship Id="rId22" Type="http://schemas.openxmlformats.org/officeDocument/2006/relationships/hyperlink" Target="https://podminky.urs.cz/item/CS_URS_2024_01/763131912" TargetMode="External" /><Relationship Id="rId23" Type="http://schemas.openxmlformats.org/officeDocument/2006/relationships/hyperlink" Target="https://podminky.urs.cz/item/CS_URS_2024_01/763131913" TargetMode="External" /><Relationship Id="rId24" Type="http://schemas.openxmlformats.org/officeDocument/2006/relationships/hyperlink" Target="https://podminky.urs.cz/item/CS_URS_2024_01/763132931" TargetMode="External" /><Relationship Id="rId25" Type="http://schemas.openxmlformats.org/officeDocument/2006/relationships/hyperlink" Target="https://podminky.urs.cz/item/CS_URS_2024_01/763132951" TargetMode="External" /><Relationship Id="rId26" Type="http://schemas.openxmlformats.org/officeDocument/2006/relationships/hyperlink" Target="https://podminky.urs.cz/item/CS_URS_2024_01/763132985" TargetMode="External" /><Relationship Id="rId27" Type="http://schemas.openxmlformats.org/officeDocument/2006/relationships/hyperlink" Target="https://podminky.urs.cz/item/CS_URS_2024_01/998763513" TargetMode="External" /><Relationship Id="rId28" Type="http://schemas.openxmlformats.org/officeDocument/2006/relationships/hyperlink" Target="https://podminky.urs.cz/item/CS_URS_2024_01/766660171" TargetMode="External" /><Relationship Id="rId29" Type="http://schemas.openxmlformats.org/officeDocument/2006/relationships/hyperlink" Target="https://podminky.urs.cz/item/CS_URS_2024_01/766691914" TargetMode="External" /><Relationship Id="rId30" Type="http://schemas.openxmlformats.org/officeDocument/2006/relationships/hyperlink" Target="https://podminky.urs.cz/item/CS_URS_2024_01/998766313" TargetMode="External" /><Relationship Id="rId31" Type="http://schemas.openxmlformats.org/officeDocument/2006/relationships/hyperlink" Target="https://podminky.urs.cz/item/CS_URS_2024_01/776111116" TargetMode="External" /><Relationship Id="rId32" Type="http://schemas.openxmlformats.org/officeDocument/2006/relationships/hyperlink" Target="https://podminky.urs.cz/item/CS_URS_2024_01/776111311" TargetMode="External" /><Relationship Id="rId33" Type="http://schemas.openxmlformats.org/officeDocument/2006/relationships/hyperlink" Target="https://podminky.urs.cz/item/CS_URS_2024_01/776121112" TargetMode="External" /><Relationship Id="rId34" Type="http://schemas.openxmlformats.org/officeDocument/2006/relationships/hyperlink" Target="https://podminky.urs.cz/item/CS_URS_2024_01/776141122" TargetMode="External" /><Relationship Id="rId35" Type="http://schemas.openxmlformats.org/officeDocument/2006/relationships/hyperlink" Target="https://podminky.urs.cz/item/CS_URS_2024_01/776201811" TargetMode="External" /><Relationship Id="rId36" Type="http://schemas.openxmlformats.org/officeDocument/2006/relationships/hyperlink" Target="https://podminky.urs.cz/item/CS_URS_2024_01/776221111" TargetMode="External" /><Relationship Id="rId37" Type="http://schemas.openxmlformats.org/officeDocument/2006/relationships/hyperlink" Target="https://podminky.urs.cz/item/CS_URS_2024_01/776223112" TargetMode="External" /><Relationship Id="rId38" Type="http://schemas.openxmlformats.org/officeDocument/2006/relationships/hyperlink" Target="https://podminky.urs.cz/item/CS_URS_2024_01/776410811" TargetMode="External" /><Relationship Id="rId39" Type="http://schemas.openxmlformats.org/officeDocument/2006/relationships/hyperlink" Target="https://podminky.urs.cz/item/CS_URS_2024_01/776421711" TargetMode="External" /><Relationship Id="rId40" Type="http://schemas.openxmlformats.org/officeDocument/2006/relationships/hyperlink" Target="https://podminky.urs.cz/item/CS_URS_2024_01/776991821" TargetMode="External" /><Relationship Id="rId41" Type="http://schemas.openxmlformats.org/officeDocument/2006/relationships/hyperlink" Target="https://podminky.urs.cz/item/CS_URS_2024_01/998776313" TargetMode="External" /><Relationship Id="rId42" Type="http://schemas.openxmlformats.org/officeDocument/2006/relationships/hyperlink" Target="https://podminky.urs.cz/item/CS_URS_2024_01/784171003" TargetMode="External" /><Relationship Id="rId43" Type="http://schemas.openxmlformats.org/officeDocument/2006/relationships/hyperlink" Target="https://podminky.urs.cz/item/CS_URS_2024_01/784171101" TargetMode="External" /><Relationship Id="rId44" Type="http://schemas.openxmlformats.org/officeDocument/2006/relationships/hyperlink" Target="https://podminky.urs.cz/item/CS_URS_2024_01/784171113" TargetMode="External" /><Relationship Id="rId45" Type="http://schemas.openxmlformats.org/officeDocument/2006/relationships/hyperlink" Target="https://podminky.urs.cz/item/CS_URS_2023_02/784181101" TargetMode="External" /><Relationship Id="rId46" Type="http://schemas.openxmlformats.org/officeDocument/2006/relationships/hyperlink" Target="https://podminky.urs.cz/item/CS_URS_2024_01/784191001" TargetMode="External" /><Relationship Id="rId47" Type="http://schemas.openxmlformats.org/officeDocument/2006/relationships/hyperlink" Target="https://podminky.urs.cz/item/CS_URS_2024_01/784211113" TargetMode="External" /><Relationship Id="rId48" Type="http://schemas.openxmlformats.org/officeDocument/2006/relationships/hyperlink" Target="https://podminky.urs.cz/item/CS_URS_2024_01/784221155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01" TargetMode="External" /><Relationship Id="rId2" Type="http://schemas.openxmlformats.org/officeDocument/2006/relationships/hyperlink" Target="https://podminky.urs.cz/item/CS_URS_2024_01/612325121" TargetMode="External" /><Relationship Id="rId3" Type="http://schemas.openxmlformats.org/officeDocument/2006/relationships/hyperlink" Target="https://podminky.urs.cz/item/CS_URS_2024_01/612325222" TargetMode="External" /><Relationship Id="rId4" Type="http://schemas.openxmlformats.org/officeDocument/2006/relationships/hyperlink" Target="https://podminky.urs.cz/item/CS_URS_2024_01/631311114" TargetMode="External" /><Relationship Id="rId5" Type="http://schemas.openxmlformats.org/officeDocument/2006/relationships/hyperlink" Target="https://podminky.urs.cz/item/CS_URS_2024_01/977151114" TargetMode="External" /><Relationship Id="rId6" Type="http://schemas.openxmlformats.org/officeDocument/2006/relationships/hyperlink" Target="https://podminky.urs.cz/item/CS_URS_2024_01/977151122" TargetMode="External" /><Relationship Id="rId7" Type="http://schemas.openxmlformats.org/officeDocument/2006/relationships/hyperlink" Target="https://podminky.urs.cz/item/CS_URS_2024_01/977332122" TargetMode="External" /><Relationship Id="rId8" Type="http://schemas.openxmlformats.org/officeDocument/2006/relationships/hyperlink" Target="https://podminky.urs.cz/item/CS_URS_2024_01/977343212" TargetMode="External" /><Relationship Id="rId9" Type="http://schemas.openxmlformats.org/officeDocument/2006/relationships/hyperlink" Target="https://podminky.urs.cz/item/CS_URS_2024_01/997006512" TargetMode="External" /><Relationship Id="rId10" Type="http://schemas.openxmlformats.org/officeDocument/2006/relationships/hyperlink" Target="https://podminky.urs.cz/item/CS_URS_2024_01/997006519" TargetMode="External" /><Relationship Id="rId11" Type="http://schemas.openxmlformats.org/officeDocument/2006/relationships/hyperlink" Target="https://podminky.urs.cz/item/CS_URS_2024_01/997013214" TargetMode="External" /><Relationship Id="rId12" Type="http://schemas.openxmlformats.org/officeDocument/2006/relationships/hyperlink" Target="https://podminky.urs.cz/item/CS_URS_2024_01/997013631" TargetMode="External" /><Relationship Id="rId13" Type="http://schemas.openxmlformats.org/officeDocument/2006/relationships/hyperlink" Target="https://podminky.urs.cz/item/CS_URS_2024_01/998018003" TargetMode="External" /><Relationship Id="rId14" Type="http://schemas.openxmlformats.org/officeDocument/2006/relationships/hyperlink" Target="https://podminky.urs.cz/item/CS_URS_2024_01/741112061" TargetMode="External" /><Relationship Id="rId15" Type="http://schemas.openxmlformats.org/officeDocument/2006/relationships/hyperlink" Target="https://podminky.urs.cz/item/CS_URS_2024_01/742110002" TargetMode="External" /><Relationship Id="rId16" Type="http://schemas.openxmlformats.org/officeDocument/2006/relationships/hyperlink" Target="https://podminky.urs.cz/item/CS_URS_2024_01/742110041" TargetMode="External" /><Relationship Id="rId17" Type="http://schemas.openxmlformats.org/officeDocument/2006/relationships/hyperlink" Target="https://podminky.urs.cz/item/CS_URS_2024_01/742110104" TargetMode="External" /><Relationship Id="rId18" Type="http://schemas.openxmlformats.org/officeDocument/2006/relationships/hyperlink" Target="https://podminky.urs.cz/item/CS_URS_2024_01/742110124" TargetMode="External" /><Relationship Id="rId19" Type="http://schemas.openxmlformats.org/officeDocument/2006/relationships/hyperlink" Target="https://podminky.urs.cz/item/CS_URS_2024_01/742110161" TargetMode="External" /><Relationship Id="rId20" Type="http://schemas.openxmlformats.org/officeDocument/2006/relationships/hyperlink" Target="https://podminky.urs.cz/item/CS_URS_2024_01/742124001" TargetMode="External" /><Relationship Id="rId21" Type="http://schemas.openxmlformats.org/officeDocument/2006/relationships/hyperlink" Target="https://podminky.urs.cz/item/CS_URS_2024_01/742330044" TargetMode="External" /><Relationship Id="rId22" Type="http://schemas.openxmlformats.org/officeDocument/2006/relationships/hyperlink" Target="https://podminky.urs.cz/item/CS_URS_2024_01/998742313" TargetMode="External" /><Relationship Id="rId23" Type="http://schemas.openxmlformats.org/officeDocument/2006/relationships/hyperlink" Target="https://podminky.urs.cz/item/CS_URS_2024_01/763121415" TargetMode="External" /><Relationship Id="rId24" Type="http://schemas.openxmlformats.org/officeDocument/2006/relationships/hyperlink" Target="https://podminky.urs.cz/item/CS_URS_2024_01/763172321" TargetMode="External" /><Relationship Id="rId25" Type="http://schemas.openxmlformats.org/officeDocument/2006/relationships/hyperlink" Target="https://podminky.urs.cz/item/CS_URS_2024_01/763172353" TargetMode="External" /><Relationship Id="rId26" Type="http://schemas.openxmlformats.org/officeDocument/2006/relationships/hyperlink" Target="https://podminky.urs.cz/item/CS_URS_2024_01/998763323" TargetMode="External" /><Relationship Id="rId27" Type="http://schemas.openxmlformats.org/officeDocument/2006/relationships/hyperlink" Target="https://podminky.urs.cz/item/CS_URS_2024_01/998763333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01" TargetMode="External" /><Relationship Id="rId2" Type="http://schemas.openxmlformats.org/officeDocument/2006/relationships/hyperlink" Target="https://podminky.urs.cz/item/CS_URS_2024_01/612325121" TargetMode="External" /><Relationship Id="rId3" Type="http://schemas.openxmlformats.org/officeDocument/2006/relationships/hyperlink" Target="https://podminky.urs.cz/item/CS_URS_2024_01/612325222" TargetMode="External" /><Relationship Id="rId4" Type="http://schemas.openxmlformats.org/officeDocument/2006/relationships/hyperlink" Target="https://podminky.urs.cz/item/CS_URS_2024_01/977332122" TargetMode="External" /><Relationship Id="rId5" Type="http://schemas.openxmlformats.org/officeDocument/2006/relationships/hyperlink" Target="https://podminky.urs.cz/item/CS_URS_2024_01/997006512" TargetMode="External" /><Relationship Id="rId6" Type="http://schemas.openxmlformats.org/officeDocument/2006/relationships/hyperlink" Target="https://podminky.urs.cz/item/CS_URS_2024_01/997006519" TargetMode="External" /><Relationship Id="rId7" Type="http://schemas.openxmlformats.org/officeDocument/2006/relationships/hyperlink" Target="https://podminky.urs.cz/item/CS_URS_2024_01/997013214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998018003" TargetMode="External" /><Relationship Id="rId10" Type="http://schemas.openxmlformats.org/officeDocument/2006/relationships/hyperlink" Target="https://podminky.urs.cz/item/CS_URS_2024_01/741112061" TargetMode="External" /><Relationship Id="rId11" Type="http://schemas.openxmlformats.org/officeDocument/2006/relationships/hyperlink" Target="https://podminky.urs.cz/item/CS_URS_2024_01/742110002" TargetMode="External" /><Relationship Id="rId12" Type="http://schemas.openxmlformats.org/officeDocument/2006/relationships/hyperlink" Target="https://podminky.urs.cz/item/CS_URS_2024_01/742110041" TargetMode="External" /><Relationship Id="rId13" Type="http://schemas.openxmlformats.org/officeDocument/2006/relationships/hyperlink" Target="https://podminky.urs.cz/item/CS_URS_2024_01/742124001" TargetMode="External" /><Relationship Id="rId14" Type="http://schemas.openxmlformats.org/officeDocument/2006/relationships/hyperlink" Target="https://podminky.urs.cz/item/CS_URS_2024_01/742330044" TargetMode="External" /><Relationship Id="rId15" Type="http://schemas.openxmlformats.org/officeDocument/2006/relationships/hyperlink" Target="https://podminky.urs.cz/item/CS_URS_2024_01/998742313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D23032a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FSV UK - DPS - stavebni cast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9. 1. 2024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Univerzita Karlova, Fakulta sociálních věd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Design4function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Design4function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'D23032a_01 - FSV UK - DPS...'!J30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'D23032a_01 - FSV UK - DPS...'!P100</f>
        <v>0</v>
      </c>
      <c r="AV55" s="122">
        <f>'D23032a_01 - FSV UK - DPS...'!J33</f>
        <v>0</v>
      </c>
      <c r="AW55" s="122">
        <f>'D23032a_01 - FSV UK - DPS...'!J34</f>
        <v>0</v>
      </c>
      <c r="AX55" s="122">
        <f>'D23032a_01 - FSV UK - DPS...'!J35</f>
        <v>0</v>
      </c>
      <c r="AY55" s="122">
        <f>'D23032a_01 - FSV UK - DPS...'!J36</f>
        <v>0</v>
      </c>
      <c r="AZ55" s="122">
        <f>'D23032a_01 - FSV UK - DPS...'!F33</f>
        <v>0</v>
      </c>
      <c r="BA55" s="122">
        <f>'D23032a_01 - FSV UK - DPS...'!F34</f>
        <v>0</v>
      </c>
      <c r="BB55" s="122">
        <f>'D23032a_01 - FSV UK - DPS...'!F35</f>
        <v>0</v>
      </c>
      <c r="BC55" s="122">
        <f>'D23032a_01 - FSV UK - DPS...'!F36</f>
        <v>0</v>
      </c>
      <c r="BD55" s="124">
        <f>'D23032a_01 - FSV UK - DPS...'!F37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'D23032a_02 - FSV UK - DPS...'!J30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'D23032a_02 - FSV UK - DPS...'!P92</f>
        <v>0</v>
      </c>
      <c r="AV56" s="122">
        <f>'D23032a_02 - FSV UK - DPS...'!J33</f>
        <v>0</v>
      </c>
      <c r="AW56" s="122">
        <f>'D23032a_02 - FSV UK - DPS...'!J34</f>
        <v>0</v>
      </c>
      <c r="AX56" s="122">
        <f>'D23032a_02 - FSV UK - DPS...'!J35</f>
        <v>0</v>
      </c>
      <c r="AY56" s="122">
        <f>'D23032a_02 - FSV UK - DPS...'!J36</f>
        <v>0</v>
      </c>
      <c r="AZ56" s="122">
        <f>'D23032a_02 - FSV UK - DPS...'!F33</f>
        <v>0</v>
      </c>
      <c r="BA56" s="122">
        <f>'D23032a_02 - FSV UK - DPS...'!F34</f>
        <v>0</v>
      </c>
      <c r="BB56" s="122">
        <f>'D23032a_02 - FSV UK - DPS...'!F35</f>
        <v>0</v>
      </c>
      <c r="BC56" s="122">
        <f>'D23032a_02 - FSV UK - DPS...'!F36</f>
        <v>0</v>
      </c>
      <c r="BD56" s="124">
        <f>'D23032a_02 - FSV UK - DPS...'!F37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24.7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'D23032a_03 - FSV UK - DPS...'!J30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'D23032a_03 - FSV UK - DPS...'!P88</f>
        <v>0</v>
      </c>
      <c r="AV57" s="122">
        <f>'D23032a_03 - FSV UK - DPS...'!J33</f>
        <v>0</v>
      </c>
      <c r="AW57" s="122">
        <f>'D23032a_03 - FSV UK - DPS...'!J34</f>
        <v>0</v>
      </c>
      <c r="AX57" s="122">
        <f>'D23032a_03 - FSV UK - DPS...'!J35</f>
        <v>0</v>
      </c>
      <c r="AY57" s="122">
        <f>'D23032a_03 - FSV UK - DPS...'!J36</f>
        <v>0</v>
      </c>
      <c r="AZ57" s="122">
        <f>'D23032a_03 - FSV UK - DPS...'!F33</f>
        <v>0</v>
      </c>
      <c r="BA57" s="122">
        <f>'D23032a_03 - FSV UK - DPS...'!F34</f>
        <v>0</v>
      </c>
      <c r="BB57" s="122">
        <f>'D23032a_03 - FSV UK - DPS...'!F35</f>
        <v>0</v>
      </c>
      <c r="BC57" s="122">
        <f>'D23032a_03 - FSV UK - DPS...'!F36</f>
        <v>0</v>
      </c>
      <c r="BD57" s="124">
        <f>'D23032a_03 - FSV UK - DPS...'!F37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24.7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'D23032a_04 - FSV UK - DPS...'!J30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6">
        <v>0</v>
      </c>
      <c r="AT58" s="127">
        <f>ROUND(SUM(AV58:AW58),2)</f>
        <v>0</v>
      </c>
      <c r="AU58" s="128">
        <f>'D23032a_04 - FSV UK - DPS...'!P87</f>
        <v>0</v>
      </c>
      <c r="AV58" s="127">
        <f>'D23032a_04 - FSV UK - DPS...'!J33</f>
        <v>0</v>
      </c>
      <c r="AW58" s="127">
        <f>'D23032a_04 - FSV UK - DPS...'!J34</f>
        <v>0</v>
      </c>
      <c r="AX58" s="127">
        <f>'D23032a_04 - FSV UK - DPS...'!J35</f>
        <v>0</v>
      </c>
      <c r="AY58" s="127">
        <f>'D23032a_04 - FSV UK - DPS...'!J36</f>
        <v>0</v>
      </c>
      <c r="AZ58" s="127">
        <f>'D23032a_04 - FSV UK - DPS...'!F33</f>
        <v>0</v>
      </c>
      <c r="BA58" s="127">
        <f>'D23032a_04 - FSV UK - DPS...'!F34</f>
        <v>0</v>
      </c>
      <c r="BB58" s="127">
        <f>'D23032a_04 - FSV UK - DPS...'!F35</f>
        <v>0</v>
      </c>
      <c r="BC58" s="127">
        <f>'D23032a_04 - FSV UK - DPS...'!F36</f>
        <v>0</v>
      </c>
      <c r="BD58" s="129">
        <f>'D23032a_04 - FSV UK - DPS...'!F37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20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23032a_01 - FSV UK - DPS...'!C2" display="/"/>
    <hyperlink ref="A56" location="'D23032a_02 - FSV UK - DPS...'!C2" display="/"/>
    <hyperlink ref="A57" location="'D23032a_03 - FSV UK - DPS...'!C2" display="/"/>
    <hyperlink ref="A58" location="'D23032a_04 - FSV UK - DP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  <c r="AZ2" s="130" t="s">
        <v>94</v>
      </c>
      <c r="BA2" s="130" t="s">
        <v>95</v>
      </c>
      <c r="BB2" s="130" t="s">
        <v>19</v>
      </c>
      <c r="BC2" s="130" t="s">
        <v>96</v>
      </c>
      <c r="BD2" s="130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FSV UK - DPS - stavebni cast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99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100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9. 1. 2024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tr">
        <f>IF('Rekapitulace stavby'!AN10="","",'Rekapitulace stavby'!AN10)</f>
        <v>00216208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>Univerzita Karlova, Fakulta sociálních věd</v>
      </c>
      <c r="F15" s="40"/>
      <c r="G15" s="40"/>
      <c r="H15" s="40"/>
      <c r="I15" s="135" t="s">
        <v>29</v>
      </c>
      <c r="J15" s="139" t="str">
        <f>IF('Rekapitulace stavby'!AN11="","",'Rekapitulace stavby'!AN11)</f>
        <v>CZ00216208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tr">
        <f>IF('Rekapitulace stavby'!AN16="","",'Rekapitulace stavby'!AN16)</f>
        <v>28365186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tr">
        <f>IF('Rekapitulace stavby'!E17="","",'Rekapitulace stavby'!E17)</f>
        <v>Design4function s.r.o.</v>
      </c>
      <c r="F21" s="40"/>
      <c r="G21" s="40"/>
      <c r="H21" s="40"/>
      <c r="I21" s="135" t="s">
        <v>29</v>
      </c>
      <c r="J21" s="139" t="str">
        <f>IF('Rekapitulace stavby'!AN17="","",'Rekapitulace stavby'!AN17)</f>
        <v/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37</v>
      </c>
      <c r="E23" s="40"/>
      <c r="F23" s="40"/>
      <c r="G23" s="40"/>
      <c r="H23" s="40"/>
      <c r="I23" s="135" t="s">
        <v>26</v>
      </c>
      <c r="J23" s="139" t="s">
        <v>34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40</v>
      </c>
      <c r="E30" s="40"/>
      <c r="F30" s="40"/>
      <c r="G30" s="40"/>
      <c r="H30" s="40"/>
      <c r="I30" s="40"/>
      <c r="J30" s="147">
        <f>ROUND(J100,2)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42</v>
      </c>
      <c r="G32" s="40"/>
      <c r="H32" s="40"/>
      <c r="I32" s="148" t="s">
        <v>41</v>
      </c>
      <c r="J32" s="148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44</v>
      </c>
      <c r="E33" s="135" t="s">
        <v>45</v>
      </c>
      <c r="F33" s="150">
        <f>ROUND((SUM(BE100:BE1232)),2)</f>
        <v>0</v>
      </c>
      <c r="G33" s="40"/>
      <c r="H33" s="40"/>
      <c r="I33" s="151">
        <v>0.21</v>
      </c>
      <c r="J33" s="150">
        <f>ROUND(((SUM(BE100:BE1232))*I33),2)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0">
        <f>ROUND((SUM(BF100:BF1232)),2)</f>
        <v>0</v>
      </c>
      <c r="G34" s="40"/>
      <c r="H34" s="40"/>
      <c r="I34" s="151">
        <v>0.12</v>
      </c>
      <c r="J34" s="150">
        <f>ROUND(((SUM(BF100:BF1232))*I34),2)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0">
        <f>ROUND((SUM(BG100:BG1232)),2)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0">
        <f>ROUND((SUM(BH100:BH1232)),2)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0">
        <f>ROUND((SUM(BI100:BI1232)),2)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FSV UK - DPS - stavebni cast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D23032a_01 - FSV UK - DPS - Smetanovo Nábřeží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Univerzita Karlova, Fakulta sociálních věd</v>
      </c>
      <c r="G54" s="42"/>
      <c r="H54" s="42"/>
      <c r="I54" s="34" t="s">
        <v>33</v>
      </c>
      <c r="J54" s="38" t="str">
        <f>E21</f>
        <v>Design4function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Design4function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72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J101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</v>
      </c>
      <c r="E61" s="177"/>
      <c r="F61" s="177"/>
      <c r="G61" s="177"/>
      <c r="H61" s="177"/>
      <c r="I61" s="177"/>
      <c r="J61" s="178">
        <f>J102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107</v>
      </c>
      <c r="E62" s="177"/>
      <c r="F62" s="177"/>
      <c r="G62" s="177"/>
      <c r="H62" s="177"/>
      <c r="I62" s="177"/>
      <c r="J62" s="178">
        <f>J123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108</v>
      </c>
      <c r="E63" s="177"/>
      <c r="F63" s="177"/>
      <c r="G63" s="177"/>
      <c r="H63" s="177"/>
      <c r="I63" s="177"/>
      <c r="J63" s="178">
        <f>J250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109</v>
      </c>
      <c r="E64" s="177"/>
      <c r="F64" s="177"/>
      <c r="G64" s="177"/>
      <c r="H64" s="177"/>
      <c r="I64" s="177"/>
      <c r="J64" s="178">
        <f>J345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110</v>
      </c>
      <c r="E65" s="177"/>
      <c r="F65" s="177"/>
      <c r="G65" s="177"/>
      <c r="H65" s="177"/>
      <c r="I65" s="177"/>
      <c r="J65" s="178">
        <f>J357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111</v>
      </c>
      <c r="E66" s="171"/>
      <c r="F66" s="171"/>
      <c r="G66" s="171"/>
      <c r="H66" s="171"/>
      <c r="I66" s="171"/>
      <c r="J66" s="172">
        <f>J360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112</v>
      </c>
      <c r="E67" s="177"/>
      <c r="F67" s="177"/>
      <c r="G67" s="177"/>
      <c r="H67" s="177"/>
      <c r="I67" s="177"/>
      <c r="J67" s="178">
        <f>J361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113</v>
      </c>
      <c r="E68" s="177"/>
      <c r="F68" s="177"/>
      <c r="G68" s="177"/>
      <c r="H68" s="177"/>
      <c r="I68" s="177"/>
      <c r="J68" s="178">
        <f>J370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114</v>
      </c>
      <c r="E69" s="177"/>
      <c r="F69" s="177"/>
      <c r="G69" s="177"/>
      <c r="H69" s="177"/>
      <c r="I69" s="177"/>
      <c r="J69" s="178">
        <f>J482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115</v>
      </c>
      <c r="E70" s="177"/>
      <c r="F70" s="177"/>
      <c r="G70" s="177"/>
      <c r="H70" s="177"/>
      <c r="I70" s="177"/>
      <c r="J70" s="178">
        <f>J500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116</v>
      </c>
      <c r="E71" s="177"/>
      <c r="F71" s="177"/>
      <c r="G71" s="177"/>
      <c r="H71" s="177"/>
      <c r="I71" s="177"/>
      <c r="J71" s="178">
        <f>J541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117</v>
      </c>
      <c r="E72" s="177"/>
      <c r="F72" s="177"/>
      <c r="G72" s="177"/>
      <c r="H72" s="177"/>
      <c r="I72" s="177"/>
      <c r="J72" s="178">
        <f>J585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118</v>
      </c>
      <c r="E73" s="177"/>
      <c r="F73" s="177"/>
      <c r="G73" s="177"/>
      <c r="H73" s="177"/>
      <c r="I73" s="177"/>
      <c r="J73" s="178">
        <f>J653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119</v>
      </c>
      <c r="E74" s="177"/>
      <c r="F74" s="177"/>
      <c r="G74" s="177"/>
      <c r="H74" s="177"/>
      <c r="I74" s="177"/>
      <c r="J74" s="178">
        <f>J739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120</v>
      </c>
      <c r="E75" s="177"/>
      <c r="F75" s="177"/>
      <c r="G75" s="177"/>
      <c r="H75" s="177"/>
      <c r="I75" s="177"/>
      <c r="J75" s="178">
        <f>J762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121</v>
      </c>
      <c r="E76" s="177"/>
      <c r="F76" s="177"/>
      <c r="G76" s="177"/>
      <c r="H76" s="177"/>
      <c r="I76" s="177"/>
      <c r="J76" s="178">
        <f>J918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122</v>
      </c>
      <c r="E77" s="177"/>
      <c r="F77" s="177"/>
      <c r="G77" s="177"/>
      <c r="H77" s="177"/>
      <c r="I77" s="177"/>
      <c r="J77" s="178">
        <f>J943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4"/>
      <c r="C78" s="175"/>
      <c r="D78" s="176" t="s">
        <v>123</v>
      </c>
      <c r="E78" s="177"/>
      <c r="F78" s="177"/>
      <c r="G78" s="177"/>
      <c r="H78" s="177"/>
      <c r="I78" s="177"/>
      <c r="J78" s="178">
        <f>J1227</f>
        <v>0</v>
      </c>
      <c r="K78" s="175"/>
      <c r="L78" s="17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8"/>
      <c r="C79" s="169"/>
      <c r="D79" s="170" t="s">
        <v>124</v>
      </c>
      <c r="E79" s="171"/>
      <c r="F79" s="171"/>
      <c r="G79" s="171"/>
      <c r="H79" s="171"/>
      <c r="I79" s="171"/>
      <c r="J79" s="172">
        <f>J1229</f>
        <v>0</v>
      </c>
      <c r="K79" s="169"/>
      <c r="L79" s="173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74"/>
      <c r="C80" s="175"/>
      <c r="D80" s="176" t="s">
        <v>125</v>
      </c>
      <c r="E80" s="177"/>
      <c r="F80" s="177"/>
      <c r="G80" s="177"/>
      <c r="H80" s="177"/>
      <c r="I80" s="177"/>
      <c r="J80" s="178">
        <f>J1230</f>
        <v>0</v>
      </c>
      <c r="K80" s="175"/>
      <c r="L80" s="17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126</v>
      </c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3" t="str">
        <f>E7</f>
        <v>FSV UK - DPS - stavebni cast</v>
      </c>
      <c r="F90" s="34"/>
      <c r="G90" s="34"/>
      <c r="H90" s="34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99</v>
      </c>
      <c r="D91" s="42"/>
      <c r="E91" s="42"/>
      <c r="F91" s="42"/>
      <c r="G91" s="42"/>
      <c r="H91" s="42"/>
      <c r="I91" s="42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D23032a_01 - FSV UK - DPS - Smetanovo Nábřeží</v>
      </c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 xml:space="preserve"> </v>
      </c>
      <c r="G94" s="42"/>
      <c r="H94" s="42"/>
      <c r="I94" s="34" t="s">
        <v>23</v>
      </c>
      <c r="J94" s="74" t="str">
        <f>IF(J12="","",J12)</f>
        <v>9. 1. 2024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25</v>
      </c>
      <c r="D96" s="42"/>
      <c r="E96" s="42"/>
      <c r="F96" s="29" t="str">
        <f>E15</f>
        <v>Univerzita Karlova, Fakulta sociálních věd</v>
      </c>
      <c r="G96" s="42"/>
      <c r="H96" s="42"/>
      <c r="I96" s="34" t="s">
        <v>33</v>
      </c>
      <c r="J96" s="38" t="str">
        <f>E21</f>
        <v>Design4function s.r.o.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31</v>
      </c>
      <c r="D97" s="42"/>
      <c r="E97" s="42"/>
      <c r="F97" s="29" t="str">
        <f>IF(E18="","",E18)</f>
        <v>Vyplň údaj</v>
      </c>
      <c r="G97" s="42"/>
      <c r="H97" s="42"/>
      <c r="I97" s="34" t="s">
        <v>37</v>
      </c>
      <c r="J97" s="38" t="str">
        <f>E24</f>
        <v>Design4function s.r.o.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80"/>
      <c r="B99" s="181"/>
      <c r="C99" s="182" t="s">
        <v>127</v>
      </c>
      <c r="D99" s="183" t="s">
        <v>59</v>
      </c>
      <c r="E99" s="183" t="s">
        <v>55</v>
      </c>
      <c r="F99" s="183" t="s">
        <v>56</v>
      </c>
      <c r="G99" s="183" t="s">
        <v>128</v>
      </c>
      <c r="H99" s="183" t="s">
        <v>129</v>
      </c>
      <c r="I99" s="183" t="s">
        <v>130</v>
      </c>
      <c r="J99" s="183" t="s">
        <v>103</v>
      </c>
      <c r="K99" s="184" t="s">
        <v>131</v>
      </c>
      <c r="L99" s="185"/>
      <c r="M99" s="94" t="s">
        <v>19</v>
      </c>
      <c r="N99" s="95" t="s">
        <v>44</v>
      </c>
      <c r="O99" s="95" t="s">
        <v>132</v>
      </c>
      <c r="P99" s="95" t="s">
        <v>133</v>
      </c>
      <c r="Q99" s="95" t="s">
        <v>134</v>
      </c>
      <c r="R99" s="95" t="s">
        <v>135</v>
      </c>
      <c r="S99" s="95" t="s">
        <v>136</v>
      </c>
      <c r="T99" s="96" t="s">
        <v>137</v>
      </c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</row>
    <row r="100" spans="1:63" s="2" customFormat="1" ht="22.8" customHeight="1">
      <c r="A100" s="40"/>
      <c r="B100" s="41"/>
      <c r="C100" s="101" t="s">
        <v>138</v>
      </c>
      <c r="D100" s="42"/>
      <c r="E100" s="42"/>
      <c r="F100" s="42"/>
      <c r="G100" s="42"/>
      <c r="H100" s="42"/>
      <c r="I100" s="42"/>
      <c r="J100" s="186">
        <f>BK100</f>
        <v>0</v>
      </c>
      <c r="K100" s="42"/>
      <c r="L100" s="46"/>
      <c r="M100" s="97"/>
      <c r="N100" s="187"/>
      <c r="O100" s="98"/>
      <c r="P100" s="188">
        <f>P101+P360+P1229</f>
        <v>0</v>
      </c>
      <c r="Q100" s="98"/>
      <c r="R100" s="188">
        <f>R101+R360+R1229</f>
        <v>24.405935420000006</v>
      </c>
      <c r="S100" s="98"/>
      <c r="T100" s="189">
        <f>T101+T360+T1229</f>
        <v>19.047579999999996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73</v>
      </c>
      <c r="AU100" s="19" t="s">
        <v>104</v>
      </c>
      <c r="BK100" s="190">
        <f>BK101+BK360+BK1229</f>
        <v>0</v>
      </c>
    </row>
    <row r="101" spans="1:63" s="12" customFormat="1" ht="25.9" customHeight="1">
      <c r="A101" s="12"/>
      <c r="B101" s="191"/>
      <c r="C101" s="192"/>
      <c r="D101" s="193" t="s">
        <v>73</v>
      </c>
      <c r="E101" s="194" t="s">
        <v>139</v>
      </c>
      <c r="F101" s="194" t="s">
        <v>140</v>
      </c>
      <c r="G101" s="192"/>
      <c r="H101" s="192"/>
      <c r="I101" s="195"/>
      <c r="J101" s="196">
        <f>BK101</f>
        <v>0</v>
      </c>
      <c r="K101" s="192"/>
      <c r="L101" s="197"/>
      <c r="M101" s="198"/>
      <c r="N101" s="199"/>
      <c r="O101" s="199"/>
      <c r="P101" s="200">
        <f>P102+P123+P250+P345+P357</f>
        <v>0</v>
      </c>
      <c r="Q101" s="199"/>
      <c r="R101" s="200">
        <f>R102+R123+R250+R345+R357</f>
        <v>5.633386080000001</v>
      </c>
      <c r="S101" s="199"/>
      <c r="T101" s="201">
        <f>T102+T123+T250+T345+T357</f>
        <v>9.07876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82</v>
      </c>
      <c r="AT101" s="203" t="s">
        <v>73</v>
      </c>
      <c r="AU101" s="203" t="s">
        <v>74</v>
      </c>
      <c r="AY101" s="202" t="s">
        <v>141</v>
      </c>
      <c r="BK101" s="204">
        <f>BK102+BK123+BK250+BK345+BK357</f>
        <v>0</v>
      </c>
    </row>
    <row r="102" spans="1:63" s="12" customFormat="1" ht="22.8" customHeight="1">
      <c r="A102" s="12"/>
      <c r="B102" s="191"/>
      <c r="C102" s="192"/>
      <c r="D102" s="193" t="s">
        <v>73</v>
      </c>
      <c r="E102" s="205" t="s">
        <v>142</v>
      </c>
      <c r="F102" s="205" t="s">
        <v>143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SUM(P103:P122)</f>
        <v>0</v>
      </c>
      <c r="Q102" s="199"/>
      <c r="R102" s="200">
        <f>SUM(R103:R122)</f>
        <v>0.7901875800000001</v>
      </c>
      <c r="S102" s="199"/>
      <c r="T102" s="201">
        <f>SUM(T103:T122)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82</v>
      </c>
      <c r="AT102" s="203" t="s">
        <v>73</v>
      </c>
      <c r="AU102" s="203" t="s">
        <v>82</v>
      </c>
      <c r="AY102" s="202" t="s">
        <v>141</v>
      </c>
      <c r="BK102" s="204">
        <f>SUM(BK103:BK122)</f>
        <v>0</v>
      </c>
    </row>
    <row r="103" spans="1:65" s="2" customFormat="1" ht="24.15" customHeight="1">
      <c r="A103" s="40"/>
      <c r="B103" s="41"/>
      <c r="C103" s="207" t="s">
        <v>82</v>
      </c>
      <c r="D103" s="207" t="s">
        <v>144</v>
      </c>
      <c r="E103" s="208" t="s">
        <v>145</v>
      </c>
      <c r="F103" s="209" t="s">
        <v>146</v>
      </c>
      <c r="G103" s="210" t="s">
        <v>147</v>
      </c>
      <c r="H103" s="211">
        <v>2.394</v>
      </c>
      <c r="I103" s="212"/>
      <c r="J103" s="213">
        <f>ROUND(I103*H103,2)</f>
        <v>0</v>
      </c>
      <c r="K103" s="209" t="s">
        <v>148</v>
      </c>
      <c r="L103" s="46"/>
      <c r="M103" s="214" t="s">
        <v>19</v>
      </c>
      <c r="N103" s="215" t="s">
        <v>45</v>
      </c>
      <c r="O103" s="86"/>
      <c r="P103" s="216">
        <f>O103*H103</f>
        <v>0</v>
      </c>
      <c r="Q103" s="216">
        <v>0.28705</v>
      </c>
      <c r="R103" s="216">
        <f>Q103*H103</f>
        <v>0.6871977000000001</v>
      </c>
      <c r="S103" s="216">
        <v>0</v>
      </c>
      <c r="T103" s="21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142</v>
      </c>
      <c r="AT103" s="218" t="s">
        <v>144</v>
      </c>
      <c r="AU103" s="218" t="s">
        <v>84</v>
      </c>
      <c r="AY103" s="19" t="s">
        <v>141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82</v>
      </c>
      <c r="BK103" s="219">
        <f>ROUND(I103*H103,2)</f>
        <v>0</v>
      </c>
      <c r="BL103" s="19" t="s">
        <v>142</v>
      </c>
      <c r="BM103" s="218" t="s">
        <v>149</v>
      </c>
    </row>
    <row r="104" spans="1:47" s="2" customFormat="1" ht="12">
      <c r="A104" s="40"/>
      <c r="B104" s="41"/>
      <c r="C104" s="42"/>
      <c r="D104" s="220" t="s">
        <v>150</v>
      </c>
      <c r="E104" s="42"/>
      <c r="F104" s="221" t="s">
        <v>151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150</v>
      </c>
      <c r="AU104" s="19" t="s">
        <v>84</v>
      </c>
    </row>
    <row r="105" spans="1:51" s="13" customFormat="1" ht="12">
      <c r="A105" s="13"/>
      <c r="B105" s="225"/>
      <c r="C105" s="226"/>
      <c r="D105" s="227" t="s">
        <v>152</v>
      </c>
      <c r="E105" s="228" t="s">
        <v>19</v>
      </c>
      <c r="F105" s="229" t="s">
        <v>153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152</v>
      </c>
      <c r="AU105" s="235" t="s">
        <v>84</v>
      </c>
      <c r="AV105" s="13" t="s">
        <v>82</v>
      </c>
      <c r="AW105" s="13" t="s">
        <v>36</v>
      </c>
      <c r="AX105" s="13" t="s">
        <v>74</v>
      </c>
      <c r="AY105" s="235" t="s">
        <v>141</v>
      </c>
    </row>
    <row r="106" spans="1:51" s="14" customFormat="1" ht="12">
      <c r="A106" s="14"/>
      <c r="B106" s="236"/>
      <c r="C106" s="237"/>
      <c r="D106" s="227" t="s">
        <v>152</v>
      </c>
      <c r="E106" s="238" t="s">
        <v>19</v>
      </c>
      <c r="F106" s="239" t="s">
        <v>154</v>
      </c>
      <c r="G106" s="237"/>
      <c r="H106" s="240">
        <v>2.394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152</v>
      </c>
      <c r="AU106" s="246" t="s">
        <v>84</v>
      </c>
      <c r="AV106" s="14" t="s">
        <v>84</v>
      </c>
      <c r="AW106" s="14" t="s">
        <v>36</v>
      </c>
      <c r="AX106" s="14" t="s">
        <v>82</v>
      </c>
      <c r="AY106" s="246" t="s">
        <v>141</v>
      </c>
    </row>
    <row r="107" spans="1:65" s="2" customFormat="1" ht="24.15" customHeight="1">
      <c r="A107" s="40"/>
      <c r="B107" s="41"/>
      <c r="C107" s="207" t="s">
        <v>84</v>
      </c>
      <c r="D107" s="207" t="s">
        <v>144</v>
      </c>
      <c r="E107" s="208" t="s">
        <v>155</v>
      </c>
      <c r="F107" s="209" t="s">
        <v>156</v>
      </c>
      <c r="G107" s="210" t="s">
        <v>147</v>
      </c>
      <c r="H107" s="211">
        <v>4.788</v>
      </c>
      <c r="I107" s="212"/>
      <c r="J107" s="213">
        <f>ROUND(I107*H107,2)</f>
        <v>0</v>
      </c>
      <c r="K107" s="209" t="s">
        <v>148</v>
      </c>
      <c r="L107" s="46"/>
      <c r="M107" s="214" t="s">
        <v>19</v>
      </c>
      <c r="N107" s="215" t="s">
        <v>45</v>
      </c>
      <c r="O107" s="86"/>
      <c r="P107" s="216">
        <f>O107*H107</f>
        <v>0</v>
      </c>
      <c r="Q107" s="216">
        <v>0.02051</v>
      </c>
      <c r="R107" s="216">
        <f>Q107*H107</f>
        <v>0.09820188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142</v>
      </c>
      <c r="AT107" s="218" t="s">
        <v>144</v>
      </c>
      <c r="AU107" s="218" t="s">
        <v>84</v>
      </c>
      <c r="AY107" s="19" t="s">
        <v>141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82</v>
      </c>
      <c r="BK107" s="219">
        <f>ROUND(I107*H107,2)</f>
        <v>0</v>
      </c>
      <c r="BL107" s="19" t="s">
        <v>142</v>
      </c>
      <c r="BM107" s="218" t="s">
        <v>157</v>
      </c>
    </row>
    <row r="108" spans="1:47" s="2" customFormat="1" ht="12">
      <c r="A108" s="40"/>
      <c r="B108" s="41"/>
      <c r="C108" s="42"/>
      <c r="D108" s="220" t="s">
        <v>150</v>
      </c>
      <c r="E108" s="42"/>
      <c r="F108" s="221" t="s">
        <v>158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150</v>
      </c>
      <c r="AU108" s="19" t="s">
        <v>84</v>
      </c>
    </row>
    <row r="109" spans="1:51" s="13" customFormat="1" ht="12">
      <c r="A109" s="13"/>
      <c r="B109" s="225"/>
      <c r="C109" s="226"/>
      <c r="D109" s="227" t="s">
        <v>152</v>
      </c>
      <c r="E109" s="228" t="s">
        <v>19</v>
      </c>
      <c r="F109" s="229" t="s">
        <v>159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152</v>
      </c>
      <c r="AU109" s="235" t="s">
        <v>84</v>
      </c>
      <c r="AV109" s="13" t="s">
        <v>82</v>
      </c>
      <c r="AW109" s="13" t="s">
        <v>36</v>
      </c>
      <c r="AX109" s="13" t="s">
        <v>74</v>
      </c>
      <c r="AY109" s="235" t="s">
        <v>141</v>
      </c>
    </row>
    <row r="110" spans="1:51" s="14" customFormat="1" ht="12">
      <c r="A110" s="14"/>
      <c r="B110" s="236"/>
      <c r="C110" s="237"/>
      <c r="D110" s="227" t="s">
        <v>152</v>
      </c>
      <c r="E110" s="238" t="s">
        <v>19</v>
      </c>
      <c r="F110" s="239" t="s">
        <v>160</v>
      </c>
      <c r="G110" s="237"/>
      <c r="H110" s="240">
        <v>4.788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152</v>
      </c>
      <c r="AU110" s="246" t="s">
        <v>84</v>
      </c>
      <c r="AV110" s="14" t="s">
        <v>84</v>
      </c>
      <c r="AW110" s="14" t="s">
        <v>36</v>
      </c>
      <c r="AX110" s="14" t="s">
        <v>82</v>
      </c>
      <c r="AY110" s="246" t="s">
        <v>141</v>
      </c>
    </row>
    <row r="111" spans="1:65" s="2" customFormat="1" ht="24.15" customHeight="1">
      <c r="A111" s="40"/>
      <c r="B111" s="41"/>
      <c r="C111" s="207" t="s">
        <v>97</v>
      </c>
      <c r="D111" s="207" t="s">
        <v>144</v>
      </c>
      <c r="E111" s="208" t="s">
        <v>161</v>
      </c>
      <c r="F111" s="209" t="s">
        <v>162</v>
      </c>
      <c r="G111" s="210" t="s">
        <v>147</v>
      </c>
      <c r="H111" s="211">
        <v>4.788</v>
      </c>
      <c r="I111" s="212"/>
      <c r="J111" s="213">
        <f>ROUND(I111*H111,2)</f>
        <v>0</v>
      </c>
      <c r="K111" s="209" t="s">
        <v>148</v>
      </c>
      <c r="L111" s="46"/>
      <c r="M111" s="214" t="s">
        <v>19</v>
      </c>
      <c r="N111" s="215" t="s">
        <v>45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142</v>
      </c>
      <c r="AT111" s="218" t="s">
        <v>144</v>
      </c>
      <c r="AU111" s="218" t="s">
        <v>84</v>
      </c>
      <c r="AY111" s="19" t="s">
        <v>141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82</v>
      </c>
      <c r="BK111" s="219">
        <f>ROUND(I111*H111,2)</f>
        <v>0</v>
      </c>
      <c r="BL111" s="19" t="s">
        <v>142</v>
      </c>
      <c r="BM111" s="218" t="s">
        <v>163</v>
      </c>
    </row>
    <row r="112" spans="1:47" s="2" customFormat="1" ht="12">
      <c r="A112" s="40"/>
      <c r="B112" s="41"/>
      <c r="C112" s="42"/>
      <c r="D112" s="220" t="s">
        <v>150</v>
      </c>
      <c r="E112" s="42"/>
      <c r="F112" s="221" t="s">
        <v>164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51" s="13" customFormat="1" ht="12">
      <c r="A113" s="13"/>
      <c r="B113" s="225"/>
      <c r="C113" s="226"/>
      <c r="D113" s="227" t="s">
        <v>152</v>
      </c>
      <c r="E113" s="228" t="s">
        <v>19</v>
      </c>
      <c r="F113" s="229" t="s">
        <v>159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152</v>
      </c>
      <c r="AU113" s="235" t="s">
        <v>84</v>
      </c>
      <c r="AV113" s="13" t="s">
        <v>82</v>
      </c>
      <c r="AW113" s="13" t="s">
        <v>36</v>
      </c>
      <c r="AX113" s="13" t="s">
        <v>74</v>
      </c>
      <c r="AY113" s="235" t="s">
        <v>141</v>
      </c>
    </row>
    <row r="114" spans="1:51" s="14" customFormat="1" ht="12">
      <c r="A114" s="14"/>
      <c r="B114" s="236"/>
      <c r="C114" s="237"/>
      <c r="D114" s="227" t="s">
        <v>152</v>
      </c>
      <c r="E114" s="238" t="s">
        <v>19</v>
      </c>
      <c r="F114" s="239" t="s">
        <v>160</v>
      </c>
      <c r="G114" s="237"/>
      <c r="H114" s="240">
        <v>4.788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152</v>
      </c>
      <c r="AU114" s="246" t="s">
        <v>84</v>
      </c>
      <c r="AV114" s="14" t="s">
        <v>84</v>
      </c>
      <c r="AW114" s="14" t="s">
        <v>36</v>
      </c>
      <c r="AX114" s="14" t="s">
        <v>82</v>
      </c>
      <c r="AY114" s="246" t="s">
        <v>141</v>
      </c>
    </row>
    <row r="115" spans="1:65" s="2" customFormat="1" ht="24.15" customHeight="1">
      <c r="A115" s="40"/>
      <c r="B115" s="41"/>
      <c r="C115" s="207" t="s">
        <v>142</v>
      </c>
      <c r="D115" s="207" t="s">
        <v>144</v>
      </c>
      <c r="E115" s="208" t="s">
        <v>165</v>
      </c>
      <c r="F115" s="209" t="s">
        <v>166</v>
      </c>
      <c r="G115" s="210" t="s">
        <v>147</v>
      </c>
      <c r="H115" s="211">
        <v>4.788</v>
      </c>
      <c r="I115" s="212"/>
      <c r="J115" s="213">
        <f>ROUND(I115*H115,2)</f>
        <v>0</v>
      </c>
      <c r="K115" s="209" t="s">
        <v>148</v>
      </c>
      <c r="L115" s="46"/>
      <c r="M115" s="214" t="s">
        <v>19</v>
      </c>
      <c r="N115" s="215" t="s">
        <v>45</v>
      </c>
      <c r="O115" s="86"/>
      <c r="P115" s="216">
        <f>O115*H115</f>
        <v>0</v>
      </c>
      <c r="Q115" s="216">
        <v>0.001</v>
      </c>
      <c r="R115" s="216">
        <f>Q115*H115</f>
        <v>0.004788000000000001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142</v>
      </c>
      <c r="AT115" s="218" t="s">
        <v>144</v>
      </c>
      <c r="AU115" s="218" t="s">
        <v>84</v>
      </c>
      <c r="AY115" s="19" t="s">
        <v>141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82</v>
      </c>
      <c r="BK115" s="219">
        <f>ROUND(I115*H115,2)</f>
        <v>0</v>
      </c>
      <c r="BL115" s="19" t="s">
        <v>142</v>
      </c>
      <c r="BM115" s="218" t="s">
        <v>167</v>
      </c>
    </row>
    <row r="116" spans="1:47" s="2" customFormat="1" ht="12">
      <c r="A116" s="40"/>
      <c r="B116" s="41"/>
      <c r="C116" s="42"/>
      <c r="D116" s="220" t="s">
        <v>150</v>
      </c>
      <c r="E116" s="42"/>
      <c r="F116" s="221" t="s">
        <v>168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150</v>
      </c>
      <c r="AU116" s="19" t="s">
        <v>84</v>
      </c>
    </row>
    <row r="117" spans="1:51" s="13" customFormat="1" ht="12">
      <c r="A117" s="13"/>
      <c r="B117" s="225"/>
      <c r="C117" s="226"/>
      <c r="D117" s="227" t="s">
        <v>152</v>
      </c>
      <c r="E117" s="228" t="s">
        <v>19</v>
      </c>
      <c r="F117" s="229" t="s">
        <v>159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152</v>
      </c>
      <c r="AU117" s="235" t="s">
        <v>84</v>
      </c>
      <c r="AV117" s="13" t="s">
        <v>82</v>
      </c>
      <c r="AW117" s="13" t="s">
        <v>36</v>
      </c>
      <c r="AX117" s="13" t="s">
        <v>74</v>
      </c>
      <c r="AY117" s="235" t="s">
        <v>141</v>
      </c>
    </row>
    <row r="118" spans="1:51" s="14" customFormat="1" ht="12">
      <c r="A118" s="14"/>
      <c r="B118" s="236"/>
      <c r="C118" s="237"/>
      <c r="D118" s="227" t="s">
        <v>152</v>
      </c>
      <c r="E118" s="238" t="s">
        <v>19</v>
      </c>
      <c r="F118" s="239" t="s">
        <v>160</v>
      </c>
      <c r="G118" s="237"/>
      <c r="H118" s="240">
        <v>4.788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152</v>
      </c>
      <c r="AU118" s="246" t="s">
        <v>84</v>
      </c>
      <c r="AV118" s="14" t="s">
        <v>84</v>
      </c>
      <c r="AW118" s="14" t="s">
        <v>36</v>
      </c>
      <c r="AX118" s="14" t="s">
        <v>82</v>
      </c>
      <c r="AY118" s="246" t="s">
        <v>141</v>
      </c>
    </row>
    <row r="119" spans="1:65" s="2" customFormat="1" ht="24.15" customHeight="1">
      <c r="A119" s="40"/>
      <c r="B119" s="41"/>
      <c r="C119" s="207" t="s">
        <v>169</v>
      </c>
      <c r="D119" s="207" t="s">
        <v>144</v>
      </c>
      <c r="E119" s="208" t="s">
        <v>170</v>
      </c>
      <c r="F119" s="209" t="s">
        <v>171</v>
      </c>
      <c r="G119" s="210" t="s">
        <v>147</v>
      </c>
      <c r="H119" s="211">
        <v>4.788</v>
      </c>
      <c r="I119" s="212"/>
      <c r="J119" s="213">
        <f>ROUND(I119*H119,2)</f>
        <v>0</v>
      </c>
      <c r="K119" s="209" t="s">
        <v>148</v>
      </c>
      <c r="L119" s="46"/>
      <c r="M119" s="214" t="s">
        <v>19</v>
      </c>
      <c r="N119" s="215" t="s">
        <v>45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142</v>
      </c>
      <c r="AT119" s="218" t="s">
        <v>144</v>
      </c>
      <c r="AU119" s="218" t="s">
        <v>84</v>
      </c>
      <c r="AY119" s="19" t="s">
        <v>141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82</v>
      </c>
      <c r="BK119" s="219">
        <f>ROUND(I119*H119,2)</f>
        <v>0</v>
      </c>
      <c r="BL119" s="19" t="s">
        <v>142</v>
      </c>
      <c r="BM119" s="218" t="s">
        <v>172</v>
      </c>
    </row>
    <row r="120" spans="1:47" s="2" customFormat="1" ht="12">
      <c r="A120" s="40"/>
      <c r="B120" s="41"/>
      <c r="C120" s="42"/>
      <c r="D120" s="220" t="s">
        <v>150</v>
      </c>
      <c r="E120" s="42"/>
      <c r="F120" s="221" t="s">
        <v>173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150</v>
      </c>
      <c r="AU120" s="19" t="s">
        <v>84</v>
      </c>
    </row>
    <row r="121" spans="1:51" s="13" customFormat="1" ht="12">
      <c r="A121" s="13"/>
      <c r="B121" s="225"/>
      <c r="C121" s="226"/>
      <c r="D121" s="227" t="s">
        <v>152</v>
      </c>
      <c r="E121" s="228" t="s">
        <v>19</v>
      </c>
      <c r="F121" s="229" t="s">
        <v>159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152</v>
      </c>
      <c r="AU121" s="235" t="s">
        <v>84</v>
      </c>
      <c r="AV121" s="13" t="s">
        <v>82</v>
      </c>
      <c r="AW121" s="13" t="s">
        <v>36</v>
      </c>
      <c r="AX121" s="13" t="s">
        <v>74</v>
      </c>
      <c r="AY121" s="235" t="s">
        <v>141</v>
      </c>
    </row>
    <row r="122" spans="1:51" s="14" customFormat="1" ht="12">
      <c r="A122" s="14"/>
      <c r="B122" s="236"/>
      <c r="C122" s="237"/>
      <c r="D122" s="227" t="s">
        <v>152</v>
      </c>
      <c r="E122" s="238" t="s">
        <v>19</v>
      </c>
      <c r="F122" s="239" t="s">
        <v>160</v>
      </c>
      <c r="G122" s="237"/>
      <c r="H122" s="240">
        <v>4.788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152</v>
      </c>
      <c r="AU122" s="246" t="s">
        <v>84</v>
      </c>
      <c r="AV122" s="14" t="s">
        <v>84</v>
      </c>
      <c r="AW122" s="14" t="s">
        <v>36</v>
      </c>
      <c r="AX122" s="14" t="s">
        <v>82</v>
      </c>
      <c r="AY122" s="246" t="s">
        <v>141</v>
      </c>
    </row>
    <row r="123" spans="1:63" s="12" customFormat="1" ht="22.8" customHeight="1">
      <c r="A123" s="12"/>
      <c r="B123" s="191"/>
      <c r="C123" s="192"/>
      <c r="D123" s="193" t="s">
        <v>73</v>
      </c>
      <c r="E123" s="205" t="s">
        <v>174</v>
      </c>
      <c r="F123" s="205" t="s">
        <v>175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SUM(P124:P249)</f>
        <v>0</v>
      </c>
      <c r="Q123" s="199"/>
      <c r="R123" s="200">
        <f>SUM(R124:R249)</f>
        <v>4.777038500000001</v>
      </c>
      <c r="S123" s="199"/>
      <c r="T123" s="201">
        <f>SUM(T124:T249)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82</v>
      </c>
      <c r="AT123" s="203" t="s">
        <v>73</v>
      </c>
      <c r="AU123" s="203" t="s">
        <v>82</v>
      </c>
      <c r="AY123" s="202" t="s">
        <v>141</v>
      </c>
      <c r="BK123" s="204">
        <f>SUM(BK124:BK249)</f>
        <v>0</v>
      </c>
    </row>
    <row r="124" spans="1:65" s="2" customFormat="1" ht="16.5" customHeight="1">
      <c r="A124" s="40"/>
      <c r="B124" s="41"/>
      <c r="C124" s="207" t="s">
        <v>174</v>
      </c>
      <c r="D124" s="207" t="s">
        <v>144</v>
      </c>
      <c r="E124" s="208" t="s">
        <v>176</v>
      </c>
      <c r="F124" s="209" t="s">
        <v>177</v>
      </c>
      <c r="G124" s="210" t="s">
        <v>147</v>
      </c>
      <c r="H124" s="211">
        <v>1.2</v>
      </c>
      <c r="I124" s="212"/>
      <c r="J124" s="213">
        <f>ROUND(I124*H124,2)</f>
        <v>0</v>
      </c>
      <c r="K124" s="209" t="s">
        <v>148</v>
      </c>
      <c r="L124" s="46"/>
      <c r="M124" s="214" t="s">
        <v>19</v>
      </c>
      <c r="N124" s="215" t="s">
        <v>45</v>
      </c>
      <c r="O124" s="86"/>
      <c r="P124" s="216">
        <f>O124*H124</f>
        <v>0</v>
      </c>
      <c r="Q124" s="216">
        <v>0.0389</v>
      </c>
      <c r="R124" s="216">
        <f>Q124*H124</f>
        <v>0.04667999999999999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142</v>
      </c>
      <c r="AT124" s="218" t="s">
        <v>144</v>
      </c>
      <c r="AU124" s="218" t="s">
        <v>84</v>
      </c>
      <c r="AY124" s="19" t="s">
        <v>141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82</v>
      </c>
      <c r="BK124" s="219">
        <f>ROUND(I124*H124,2)</f>
        <v>0</v>
      </c>
      <c r="BL124" s="19" t="s">
        <v>142</v>
      </c>
      <c r="BM124" s="218" t="s">
        <v>178</v>
      </c>
    </row>
    <row r="125" spans="1:47" s="2" customFormat="1" ht="12">
      <c r="A125" s="40"/>
      <c r="B125" s="41"/>
      <c r="C125" s="42"/>
      <c r="D125" s="220" t="s">
        <v>150</v>
      </c>
      <c r="E125" s="42"/>
      <c r="F125" s="221" t="s">
        <v>179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150</v>
      </c>
      <c r="AU125" s="19" t="s">
        <v>84</v>
      </c>
    </row>
    <row r="126" spans="1:51" s="13" customFormat="1" ht="12">
      <c r="A126" s="13"/>
      <c r="B126" s="225"/>
      <c r="C126" s="226"/>
      <c r="D126" s="227" t="s">
        <v>152</v>
      </c>
      <c r="E126" s="228" t="s">
        <v>19</v>
      </c>
      <c r="F126" s="229" t="s">
        <v>180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152</v>
      </c>
      <c r="AU126" s="235" t="s">
        <v>84</v>
      </c>
      <c r="AV126" s="13" t="s">
        <v>82</v>
      </c>
      <c r="AW126" s="13" t="s">
        <v>36</v>
      </c>
      <c r="AX126" s="13" t="s">
        <v>74</v>
      </c>
      <c r="AY126" s="235" t="s">
        <v>141</v>
      </c>
    </row>
    <row r="127" spans="1:51" s="14" customFormat="1" ht="12">
      <c r="A127" s="14"/>
      <c r="B127" s="236"/>
      <c r="C127" s="237"/>
      <c r="D127" s="227" t="s">
        <v>152</v>
      </c>
      <c r="E127" s="238" t="s">
        <v>19</v>
      </c>
      <c r="F127" s="239" t="s">
        <v>181</v>
      </c>
      <c r="G127" s="237"/>
      <c r="H127" s="240">
        <v>1.2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152</v>
      </c>
      <c r="AU127" s="246" t="s">
        <v>84</v>
      </c>
      <c r="AV127" s="14" t="s">
        <v>84</v>
      </c>
      <c r="AW127" s="14" t="s">
        <v>36</v>
      </c>
      <c r="AX127" s="14" t="s">
        <v>82</v>
      </c>
      <c r="AY127" s="246" t="s">
        <v>141</v>
      </c>
    </row>
    <row r="128" spans="1:65" s="2" customFormat="1" ht="16.5" customHeight="1">
      <c r="A128" s="40"/>
      <c r="B128" s="41"/>
      <c r="C128" s="207" t="s">
        <v>182</v>
      </c>
      <c r="D128" s="207" t="s">
        <v>144</v>
      </c>
      <c r="E128" s="208" t="s">
        <v>183</v>
      </c>
      <c r="F128" s="209" t="s">
        <v>184</v>
      </c>
      <c r="G128" s="210" t="s">
        <v>147</v>
      </c>
      <c r="H128" s="211">
        <v>1.2</v>
      </c>
      <c r="I128" s="212"/>
      <c r="J128" s="213">
        <f>ROUND(I128*H128,2)</f>
        <v>0</v>
      </c>
      <c r="K128" s="209" t="s">
        <v>148</v>
      </c>
      <c r="L128" s="46"/>
      <c r="M128" s="214" t="s">
        <v>19</v>
      </c>
      <c r="N128" s="215" t="s">
        <v>45</v>
      </c>
      <c r="O128" s="86"/>
      <c r="P128" s="216">
        <f>O128*H128</f>
        <v>0</v>
      </c>
      <c r="Q128" s="216">
        <v>0.04153</v>
      </c>
      <c r="R128" s="216">
        <f>Q128*H128</f>
        <v>0.049836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142</v>
      </c>
      <c r="AT128" s="218" t="s">
        <v>144</v>
      </c>
      <c r="AU128" s="218" t="s">
        <v>84</v>
      </c>
      <c r="AY128" s="19" t="s">
        <v>141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82</v>
      </c>
      <c r="BK128" s="219">
        <f>ROUND(I128*H128,2)</f>
        <v>0</v>
      </c>
      <c r="BL128" s="19" t="s">
        <v>142</v>
      </c>
      <c r="BM128" s="218" t="s">
        <v>185</v>
      </c>
    </row>
    <row r="129" spans="1:47" s="2" customFormat="1" ht="12">
      <c r="A129" s="40"/>
      <c r="B129" s="41"/>
      <c r="C129" s="42"/>
      <c r="D129" s="220" t="s">
        <v>150</v>
      </c>
      <c r="E129" s="42"/>
      <c r="F129" s="221" t="s">
        <v>186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51" s="13" customFormat="1" ht="12">
      <c r="A130" s="13"/>
      <c r="B130" s="225"/>
      <c r="C130" s="226"/>
      <c r="D130" s="227" t="s">
        <v>152</v>
      </c>
      <c r="E130" s="228" t="s">
        <v>19</v>
      </c>
      <c r="F130" s="229" t="s">
        <v>180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152</v>
      </c>
      <c r="AU130" s="235" t="s">
        <v>84</v>
      </c>
      <c r="AV130" s="13" t="s">
        <v>82</v>
      </c>
      <c r="AW130" s="13" t="s">
        <v>36</v>
      </c>
      <c r="AX130" s="13" t="s">
        <v>74</v>
      </c>
      <c r="AY130" s="235" t="s">
        <v>141</v>
      </c>
    </row>
    <row r="131" spans="1:51" s="14" customFormat="1" ht="12">
      <c r="A131" s="14"/>
      <c r="B131" s="236"/>
      <c r="C131" s="237"/>
      <c r="D131" s="227" t="s">
        <v>152</v>
      </c>
      <c r="E131" s="238" t="s">
        <v>19</v>
      </c>
      <c r="F131" s="239" t="s">
        <v>181</v>
      </c>
      <c r="G131" s="237"/>
      <c r="H131" s="240">
        <v>1.2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152</v>
      </c>
      <c r="AU131" s="246" t="s">
        <v>84</v>
      </c>
      <c r="AV131" s="14" t="s">
        <v>84</v>
      </c>
      <c r="AW131" s="14" t="s">
        <v>36</v>
      </c>
      <c r="AX131" s="14" t="s">
        <v>82</v>
      </c>
      <c r="AY131" s="246" t="s">
        <v>141</v>
      </c>
    </row>
    <row r="132" spans="1:65" s="2" customFormat="1" ht="16.5" customHeight="1">
      <c r="A132" s="40"/>
      <c r="B132" s="41"/>
      <c r="C132" s="207" t="s">
        <v>187</v>
      </c>
      <c r="D132" s="207" t="s">
        <v>144</v>
      </c>
      <c r="E132" s="208" t="s">
        <v>188</v>
      </c>
      <c r="F132" s="209" t="s">
        <v>189</v>
      </c>
      <c r="G132" s="210" t="s">
        <v>147</v>
      </c>
      <c r="H132" s="211">
        <v>17.55</v>
      </c>
      <c r="I132" s="212"/>
      <c r="J132" s="213">
        <f>ROUND(I132*H132,2)</f>
        <v>0</v>
      </c>
      <c r="K132" s="209" t="s">
        <v>148</v>
      </c>
      <c r="L132" s="46"/>
      <c r="M132" s="214" t="s">
        <v>19</v>
      </c>
      <c r="N132" s="215" t="s">
        <v>45</v>
      </c>
      <c r="O132" s="86"/>
      <c r="P132" s="216">
        <f>O132*H132</f>
        <v>0</v>
      </c>
      <c r="Q132" s="216">
        <v>0.00026</v>
      </c>
      <c r="R132" s="216">
        <f>Q132*H132</f>
        <v>0.004563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142</v>
      </c>
      <c r="AT132" s="218" t="s">
        <v>144</v>
      </c>
      <c r="AU132" s="218" t="s">
        <v>84</v>
      </c>
      <c r="AY132" s="19" t="s">
        <v>141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82</v>
      </c>
      <c r="BK132" s="219">
        <f>ROUND(I132*H132,2)</f>
        <v>0</v>
      </c>
      <c r="BL132" s="19" t="s">
        <v>142</v>
      </c>
      <c r="BM132" s="218" t="s">
        <v>190</v>
      </c>
    </row>
    <row r="133" spans="1:47" s="2" customFormat="1" ht="12">
      <c r="A133" s="40"/>
      <c r="B133" s="41"/>
      <c r="C133" s="42"/>
      <c r="D133" s="220" t="s">
        <v>150</v>
      </c>
      <c r="E133" s="42"/>
      <c r="F133" s="221" t="s">
        <v>191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150</v>
      </c>
      <c r="AU133" s="19" t="s">
        <v>84</v>
      </c>
    </row>
    <row r="134" spans="1:51" s="13" customFormat="1" ht="12">
      <c r="A134" s="13"/>
      <c r="B134" s="225"/>
      <c r="C134" s="226"/>
      <c r="D134" s="227" t="s">
        <v>152</v>
      </c>
      <c r="E134" s="228" t="s">
        <v>19</v>
      </c>
      <c r="F134" s="229" t="s">
        <v>192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152</v>
      </c>
      <c r="AU134" s="235" t="s">
        <v>84</v>
      </c>
      <c r="AV134" s="13" t="s">
        <v>82</v>
      </c>
      <c r="AW134" s="13" t="s">
        <v>36</v>
      </c>
      <c r="AX134" s="13" t="s">
        <v>74</v>
      </c>
      <c r="AY134" s="235" t="s">
        <v>141</v>
      </c>
    </row>
    <row r="135" spans="1:51" s="14" customFormat="1" ht="12">
      <c r="A135" s="14"/>
      <c r="B135" s="236"/>
      <c r="C135" s="237"/>
      <c r="D135" s="227" t="s">
        <v>152</v>
      </c>
      <c r="E135" s="238" t="s">
        <v>19</v>
      </c>
      <c r="F135" s="239" t="s">
        <v>181</v>
      </c>
      <c r="G135" s="237"/>
      <c r="H135" s="240">
        <v>1.2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152</v>
      </c>
      <c r="AU135" s="246" t="s">
        <v>84</v>
      </c>
      <c r="AV135" s="14" t="s">
        <v>84</v>
      </c>
      <c r="AW135" s="14" t="s">
        <v>36</v>
      </c>
      <c r="AX135" s="14" t="s">
        <v>74</v>
      </c>
      <c r="AY135" s="246" t="s">
        <v>141</v>
      </c>
    </row>
    <row r="136" spans="1:51" s="14" customFormat="1" ht="12">
      <c r="A136" s="14"/>
      <c r="B136" s="236"/>
      <c r="C136" s="237"/>
      <c r="D136" s="227" t="s">
        <v>152</v>
      </c>
      <c r="E136" s="238" t="s">
        <v>19</v>
      </c>
      <c r="F136" s="239" t="s">
        <v>193</v>
      </c>
      <c r="G136" s="237"/>
      <c r="H136" s="240">
        <v>1.95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152</v>
      </c>
      <c r="AU136" s="246" t="s">
        <v>84</v>
      </c>
      <c r="AV136" s="14" t="s">
        <v>84</v>
      </c>
      <c r="AW136" s="14" t="s">
        <v>36</v>
      </c>
      <c r="AX136" s="14" t="s">
        <v>74</v>
      </c>
      <c r="AY136" s="246" t="s">
        <v>141</v>
      </c>
    </row>
    <row r="137" spans="1:51" s="13" customFormat="1" ht="12">
      <c r="A137" s="13"/>
      <c r="B137" s="225"/>
      <c r="C137" s="226"/>
      <c r="D137" s="227" t="s">
        <v>152</v>
      </c>
      <c r="E137" s="228" t="s">
        <v>19</v>
      </c>
      <c r="F137" s="229" t="s">
        <v>194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152</v>
      </c>
      <c r="AU137" s="235" t="s">
        <v>84</v>
      </c>
      <c r="AV137" s="13" t="s">
        <v>82</v>
      </c>
      <c r="AW137" s="13" t="s">
        <v>36</v>
      </c>
      <c r="AX137" s="13" t="s">
        <v>74</v>
      </c>
      <c r="AY137" s="235" t="s">
        <v>141</v>
      </c>
    </row>
    <row r="138" spans="1:51" s="14" customFormat="1" ht="12">
      <c r="A138" s="14"/>
      <c r="B138" s="236"/>
      <c r="C138" s="237"/>
      <c r="D138" s="227" t="s">
        <v>152</v>
      </c>
      <c r="E138" s="238" t="s">
        <v>19</v>
      </c>
      <c r="F138" s="239" t="s">
        <v>195</v>
      </c>
      <c r="G138" s="237"/>
      <c r="H138" s="240">
        <v>1.5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152</v>
      </c>
      <c r="AU138" s="246" t="s">
        <v>84</v>
      </c>
      <c r="AV138" s="14" t="s">
        <v>84</v>
      </c>
      <c r="AW138" s="14" t="s">
        <v>36</v>
      </c>
      <c r="AX138" s="14" t="s">
        <v>74</v>
      </c>
      <c r="AY138" s="246" t="s">
        <v>141</v>
      </c>
    </row>
    <row r="139" spans="1:51" s="13" customFormat="1" ht="12">
      <c r="A139" s="13"/>
      <c r="B139" s="225"/>
      <c r="C139" s="226"/>
      <c r="D139" s="227" t="s">
        <v>152</v>
      </c>
      <c r="E139" s="228" t="s">
        <v>19</v>
      </c>
      <c r="F139" s="229" t="s">
        <v>196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152</v>
      </c>
      <c r="AU139" s="235" t="s">
        <v>84</v>
      </c>
      <c r="AV139" s="13" t="s">
        <v>82</v>
      </c>
      <c r="AW139" s="13" t="s">
        <v>36</v>
      </c>
      <c r="AX139" s="13" t="s">
        <v>74</v>
      </c>
      <c r="AY139" s="235" t="s">
        <v>141</v>
      </c>
    </row>
    <row r="140" spans="1:51" s="14" customFormat="1" ht="12">
      <c r="A140" s="14"/>
      <c r="B140" s="236"/>
      <c r="C140" s="237"/>
      <c r="D140" s="227" t="s">
        <v>152</v>
      </c>
      <c r="E140" s="238" t="s">
        <v>19</v>
      </c>
      <c r="F140" s="239" t="s">
        <v>197</v>
      </c>
      <c r="G140" s="237"/>
      <c r="H140" s="240">
        <v>1.8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152</v>
      </c>
      <c r="AU140" s="246" t="s">
        <v>84</v>
      </c>
      <c r="AV140" s="14" t="s">
        <v>84</v>
      </c>
      <c r="AW140" s="14" t="s">
        <v>36</v>
      </c>
      <c r="AX140" s="14" t="s">
        <v>74</v>
      </c>
      <c r="AY140" s="246" t="s">
        <v>141</v>
      </c>
    </row>
    <row r="141" spans="1:51" s="13" customFormat="1" ht="12">
      <c r="A141" s="13"/>
      <c r="B141" s="225"/>
      <c r="C141" s="226"/>
      <c r="D141" s="227" t="s">
        <v>152</v>
      </c>
      <c r="E141" s="228" t="s">
        <v>19</v>
      </c>
      <c r="F141" s="229" t="s">
        <v>198</v>
      </c>
      <c r="G141" s="226"/>
      <c r="H141" s="228" t="s">
        <v>19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152</v>
      </c>
      <c r="AU141" s="235" t="s">
        <v>84</v>
      </c>
      <c r="AV141" s="13" t="s">
        <v>82</v>
      </c>
      <c r="AW141" s="13" t="s">
        <v>36</v>
      </c>
      <c r="AX141" s="13" t="s">
        <v>74</v>
      </c>
      <c r="AY141" s="235" t="s">
        <v>141</v>
      </c>
    </row>
    <row r="142" spans="1:51" s="14" customFormat="1" ht="12">
      <c r="A142" s="14"/>
      <c r="B142" s="236"/>
      <c r="C142" s="237"/>
      <c r="D142" s="227" t="s">
        <v>152</v>
      </c>
      <c r="E142" s="238" t="s">
        <v>19</v>
      </c>
      <c r="F142" s="239" t="s">
        <v>199</v>
      </c>
      <c r="G142" s="237"/>
      <c r="H142" s="240">
        <v>2.25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152</v>
      </c>
      <c r="AU142" s="246" t="s">
        <v>84</v>
      </c>
      <c r="AV142" s="14" t="s">
        <v>84</v>
      </c>
      <c r="AW142" s="14" t="s">
        <v>36</v>
      </c>
      <c r="AX142" s="14" t="s">
        <v>74</v>
      </c>
      <c r="AY142" s="246" t="s">
        <v>141</v>
      </c>
    </row>
    <row r="143" spans="1:51" s="13" customFormat="1" ht="12">
      <c r="A143" s="13"/>
      <c r="B143" s="225"/>
      <c r="C143" s="226"/>
      <c r="D143" s="227" t="s">
        <v>152</v>
      </c>
      <c r="E143" s="228" t="s">
        <v>19</v>
      </c>
      <c r="F143" s="229" t="s">
        <v>200</v>
      </c>
      <c r="G143" s="226"/>
      <c r="H143" s="228" t="s">
        <v>19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152</v>
      </c>
      <c r="AU143" s="235" t="s">
        <v>84</v>
      </c>
      <c r="AV143" s="13" t="s">
        <v>82</v>
      </c>
      <c r="AW143" s="13" t="s">
        <v>36</v>
      </c>
      <c r="AX143" s="13" t="s">
        <v>74</v>
      </c>
      <c r="AY143" s="235" t="s">
        <v>141</v>
      </c>
    </row>
    <row r="144" spans="1:51" s="14" customFormat="1" ht="12">
      <c r="A144" s="14"/>
      <c r="B144" s="236"/>
      <c r="C144" s="237"/>
      <c r="D144" s="227" t="s">
        <v>152</v>
      </c>
      <c r="E144" s="238" t="s">
        <v>19</v>
      </c>
      <c r="F144" s="239" t="s">
        <v>193</v>
      </c>
      <c r="G144" s="237"/>
      <c r="H144" s="240">
        <v>1.95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152</v>
      </c>
      <c r="AU144" s="246" t="s">
        <v>84</v>
      </c>
      <c r="AV144" s="14" t="s">
        <v>84</v>
      </c>
      <c r="AW144" s="14" t="s">
        <v>36</v>
      </c>
      <c r="AX144" s="14" t="s">
        <v>74</v>
      </c>
      <c r="AY144" s="246" t="s">
        <v>141</v>
      </c>
    </row>
    <row r="145" spans="1:51" s="13" customFormat="1" ht="12">
      <c r="A145" s="13"/>
      <c r="B145" s="225"/>
      <c r="C145" s="226"/>
      <c r="D145" s="227" t="s">
        <v>152</v>
      </c>
      <c r="E145" s="228" t="s">
        <v>19</v>
      </c>
      <c r="F145" s="229" t="s">
        <v>201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152</v>
      </c>
      <c r="AU145" s="235" t="s">
        <v>84</v>
      </c>
      <c r="AV145" s="13" t="s">
        <v>82</v>
      </c>
      <c r="AW145" s="13" t="s">
        <v>36</v>
      </c>
      <c r="AX145" s="13" t="s">
        <v>74</v>
      </c>
      <c r="AY145" s="235" t="s">
        <v>141</v>
      </c>
    </row>
    <row r="146" spans="1:51" s="14" customFormat="1" ht="12">
      <c r="A146" s="14"/>
      <c r="B146" s="236"/>
      <c r="C146" s="237"/>
      <c r="D146" s="227" t="s">
        <v>152</v>
      </c>
      <c r="E146" s="238" t="s">
        <v>19</v>
      </c>
      <c r="F146" s="239" t="s">
        <v>202</v>
      </c>
      <c r="G146" s="237"/>
      <c r="H146" s="240">
        <v>2.4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152</v>
      </c>
      <c r="AU146" s="246" t="s">
        <v>84</v>
      </c>
      <c r="AV146" s="14" t="s">
        <v>84</v>
      </c>
      <c r="AW146" s="14" t="s">
        <v>36</v>
      </c>
      <c r="AX146" s="14" t="s">
        <v>74</v>
      </c>
      <c r="AY146" s="246" t="s">
        <v>141</v>
      </c>
    </row>
    <row r="147" spans="1:51" s="13" customFormat="1" ht="12">
      <c r="A147" s="13"/>
      <c r="B147" s="225"/>
      <c r="C147" s="226"/>
      <c r="D147" s="227" t="s">
        <v>152</v>
      </c>
      <c r="E147" s="228" t="s">
        <v>19</v>
      </c>
      <c r="F147" s="229" t="s">
        <v>203</v>
      </c>
      <c r="G147" s="226"/>
      <c r="H147" s="228" t="s">
        <v>19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152</v>
      </c>
      <c r="AU147" s="235" t="s">
        <v>84</v>
      </c>
      <c r="AV147" s="13" t="s">
        <v>82</v>
      </c>
      <c r="AW147" s="13" t="s">
        <v>36</v>
      </c>
      <c r="AX147" s="13" t="s">
        <v>74</v>
      </c>
      <c r="AY147" s="235" t="s">
        <v>141</v>
      </c>
    </row>
    <row r="148" spans="1:51" s="14" customFormat="1" ht="12">
      <c r="A148" s="14"/>
      <c r="B148" s="236"/>
      <c r="C148" s="237"/>
      <c r="D148" s="227" t="s">
        <v>152</v>
      </c>
      <c r="E148" s="238" t="s">
        <v>19</v>
      </c>
      <c r="F148" s="239" t="s">
        <v>204</v>
      </c>
      <c r="G148" s="237"/>
      <c r="H148" s="240">
        <v>4.5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152</v>
      </c>
      <c r="AU148" s="246" t="s">
        <v>84</v>
      </c>
      <c r="AV148" s="14" t="s">
        <v>84</v>
      </c>
      <c r="AW148" s="14" t="s">
        <v>36</v>
      </c>
      <c r="AX148" s="14" t="s">
        <v>74</v>
      </c>
      <c r="AY148" s="246" t="s">
        <v>141</v>
      </c>
    </row>
    <row r="149" spans="1:51" s="15" customFormat="1" ht="12">
      <c r="A149" s="15"/>
      <c r="B149" s="247"/>
      <c r="C149" s="248"/>
      <c r="D149" s="227" t="s">
        <v>152</v>
      </c>
      <c r="E149" s="249" t="s">
        <v>19</v>
      </c>
      <c r="F149" s="250" t="s">
        <v>205</v>
      </c>
      <c r="G149" s="248"/>
      <c r="H149" s="251">
        <v>17.55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152</v>
      </c>
      <c r="AU149" s="257" t="s">
        <v>84</v>
      </c>
      <c r="AV149" s="15" t="s">
        <v>142</v>
      </c>
      <c r="AW149" s="15" t="s">
        <v>36</v>
      </c>
      <c r="AX149" s="15" t="s">
        <v>82</v>
      </c>
      <c r="AY149" s="257" t="s">
        <v>141</v>
      </c>
    </row>
    <row r="150" spans="1:65" s="2" customFormat="1" ht="24.15" customHeight="1">
      <c r="A150" s="40"/>
      <c r="B150" s="41"/>
      <c r="C150" s="207" t="s">
        <v>206</v>
      </c>
      <c r="D150" s="207" t="s">
        <v>144</v>
      </c>
      <c r="E150" s="208" t="s">
        <v>207</v>
      </c>
      <c r="F150" s="209" t="s">
        <v>208</v>
      </c>
      <c r="G150" s="210" t="s">
        <v>147</v>
      </c>
      <c r="H150" s="211">
        <v>31.36</v>
      </c>
      <c r="I150" s="212"/>
      <c r="J150" s="213">
        <f>ROUND(I150*H150,2)</f>
        <v>0</v>
      </c>
      <c r="K150" s="209" t="s">
        <v>148</v>
      </c>
      <c r="L150" s="46"/>
      <c r="M150" s="214" t="s">
        <v>19</v>
      </c>
      <c r="N150" s="215" t="s">
        <v>45</v>
      </c>
      <c r="O150" s="86"/>
      <c r="P150" s="216">
        <f>O150*H150</f>
        <v>0</v>
      </c>
      <c r="Q150" s="216">
        <v>0.00405</v>
      </c>
      <c r="R150" s="216">
        <f>Q150*H150</f>
        <v>0.12700799999999998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142</v>
      </c>
      <c r="AT150" s="218" t="s">
        <v>144</v>
      </c>
      <c r="AU150" s="218" t="s">
        <v>84</v>
      </c>
      <c r="AY150" s="19" t="s">
        <v>141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82</v>
      </c>
      <c r="BK150" s="219">
        <f>ROUND(I150*H150,2)</f>
        <v>0</v>
      </c>
      <c r="BL150" s="19" t="s">
        <v>142</v>
      </c>
      <c r="BM150" s="218" t="s">
        <v>209</v>
      </c>
    </row>
    <row r="151" spans="1:47" s="2" customFormat="1" ht="12">
      <c r="A151" s="40"/>
      <c r="B151" s="41"/>
      <c r="C151" s="42"/>
      <c r="D151" s="220" t="s">
        <v>150</v>
      </c>
      <c r="E151" s="42"/>
      <c r="F151" s="221" t="s">
        <v>210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150</v>
      </c>
      <c r="AU151" s="19" t="s">
        <v>84</v>
      </c>
    </row>
    <row r="152" spans="1:51" s="13" customFormat="1" ht="12">
      <c r="A152" s="13"/>
      <c r="B152" s="225"/>
      <c r="C152" s="226"/>
      <c r="D152" s="227" t="s">
        <v>152</v>
      </c>
      <c r="E152" s="228" t="s">
        <v>19</v>
      </c>
      <c r="F152" s="229" t="s">
        <v>211</v>
      </c>
      <c r="G152" s="226"/>
      <c r="H152" s="228" t="s">
        <v>19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152</v>
      </c>
      <c r="AU152" s="235" t="s">
        <v>84</v>
      </c>
      <c r="AV152" s="13" t="s">
        <v>82</v>
      </c>
      <c r="AW152" s="13" t="s">
        <v>36</v>
      </c>
      <c r="AX152" s="13" t="s">
        <v>74</v>
      </c>
      <c r="AY152" s="235" t="s">
        <v>141</v>
      </c>
    </row>
    <row r="153" spans="1:51" s="14" customFormat="1" ht="12">
      <c r="A153" s="14"/>
      <c r="B153" s="236"/>
      <c r="C153" s="237"/>
      <c r="D153" s="227" t="s">
        <v>152</v>
      </c>
      <c r="E153" s="238" t="s">
        <v>19</v>
      </c>
      <c r="F153" s="239" t="s">
        <v>212</v>
      </c>
      <c r="G153" s="237"/>
      <c r="H153" s="240">
        <v>31.36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152</v>
      </c>
      <c r="AU153" s="246" t="s">
        <v>84</v>
      </c>
      <c r="AV153" s="14" t="s">
        <v>84</v>
      </c>
      <c r="AW153" s="14" t="s">
        <v>36</v>
      </c>
      <c r="AX153" s="14" t="s">
        <v>82</v>
      </c>
      <c r="AY153" s="246" t="s">
        <v>141</v>
      </c>
    </row>
    <row r="154" spans="1:65" s="2" customFormat="1" ht="24.15" customHeight="1">
      <c r="A154" s="40"/>
      <c r="B154" s="41"/>
      <c r="C154" s="207" t="s">
        <v>213</v>
      </c>
      <c r="D154" s="207" t="s">
        <v>144</v>
      </c>
      <c r="E154" s="208" t="s">
        <v>214</v>
      </c>
      <c r="F154" s="209" t="s">
        <v>215</v>
      </c>
      <c r="G154" s="210" t="s">
        <v>147</v>
      </c>
      <c r="H154" s="211">
        <v>23.976</v>
      </c>
      <c r="I154" s="212"/>
      <c r="J154" s="213">
        <f>ROUND(I154*H154,2)</f>
        <v>0</v>
      </c>
      <c r="K154" s="209" t="s">
        <v>148</v>
      </c>
      <c r="L154" s="46"/>
      <c r="M154" s="214" t="s">
        <v>19</v>
      </c>
      <c r="N154" s="215" t="s">
        <v>45</v>
      </c>
      <c r="O154" s="86"/>
      <c r="P154" s="216">
        <f>O154*H154</f>
        <v>0</v>
      </c>
      <c r="Q154" s="216">
        <v>0.0154</v>
      </c>
      <c r="R154" s="216">
        <f>Q154*H154</f>
        <v>0.3692304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142</v>
      </c>
      <c r="AT154" s="218" t="s">
        <v>144</v>
      </c>
      <c r="AU154" s="218" t="s">
        <v>84</v>
      </c>
      <c r="AY154" s="19" t="s">
        <v>141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82</v>
      </c>
      <c r="BK154" s="219">
        <f>ROUND(I154*H154,2)</f>
        <v>0</v>
      </c>
      <c r="BL154" s="19" t="s">
        <v>142</v>
      </c>
      <c r="BM154" s="218" t="s">
        <v>216</v>
      </c>
    </row>
    <row r="155" spans="1:47" s="2" customFormat="1" ht="12">
      <c r="A155" s="40"/>
      <c r="B155" s="41"/>
      <c r="C155" s="42"/>
      <c r="D155" s="220" t="s">
        <v>150</v>
      </c>
      <c r="E155" s="42"/>
      <c r="F155" s="221" t="s">
        <v>217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150</v>
      </c>
      <c r="AU155" s="19" t="s">
        <v>84</v>
      </c>
    </row>
    <row r="156" spans="1:51" s="13" customFormat="1" ht="12">
      <c r="A156" s="13"/>
      <c r="B156" s="225"/>
      <c r="C156" s="226"/>
      <c r="D156" s="227" t="s">
        <v>152</v>
      </c>
      <c r="E156" s="228" t="s">
        <v>19</v>
      </c>
      <c r="F156" s="229" t="s">
        <v>218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152</v>
      </c>
      <c r="AU156" s="235" t="s">
        <v>84</v>
      </c>
      <c r="AV156" s="13" t="s">
        <v>82</v>
      </c>
      <c r="AW156" s="13" t="s">
        <v>36</v>
      </c>
      <c r="AX156" s="13" t="s">
        <v>74</v>
      </c>
      <c r="AY156" s="235" t="s">
        <v>141</v>
      </c>
    </row>
    <row r="157" spans="1:51" s="14" customFormat="1" ht="12">
      <c r="A157" s="14"/>
      <c r="B157" s="236"/>
      <c r="C157" s="237"/>
      <c r="D157" s="227" t="s">
        <v>152</v>
      </c>
      <c r="E157" s="238" t="s">
        <v>19</v>
      </c>
      <c r="F157" s="239" t="s">
        <v>219</v>
      </c>
      <c r="G157" s="237"/>
      <c r="H157" s="240">
        <v>23.976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152</v>
      </c>
      <c r="AU157" s="246" t="s">
        <v>84</v>
      </c>
      <c r="AV157" s="14" t="s">
        <v>84</v>
      </c>
      <c r="AW157" s="14" t="s">
        <v>36</v>
      </c>
      <c r="AX157" s="14" t="s">
        <v>82</v>
      </c>
      <c r="AY157" s="246" t="s">
        <v>141</v>
      </c>
    </row>
    <row r="158" spans="1:65" s="2" customFormat="1" ht="16.5" customHeight="1">
      <c r="A158" s="40"/>
      <c r="B158" s="41"/>
      <c r="C158" s="207" t="s">
        <v>220</v>
      </c>
      <c r="D158" s="207" t="s">
        <v>144</v>
      </c>
      <c r="E158" s="208" t="s">
        <v>221</v>
      </c>
      <c r="F158" s="209" t="s">
        <v>222</v>
      </c>
      <c r="G158" s="210" t="s">
        <v>147</v>
      </c>
      <c r="H158" s="211">
        <v>23.976</v>
      </c>
      <c r="I158" s="212"/>
      <c r="J158" s="213">
        <f>ROUND(I158*H158,2)</f>
        <v>0</v>
      </c>
      <c r="K158" s="209" t="s">
        <v>148</v>
      </c>
      <c r="L158" s="46"/>
      <c r="M158" s="214" t="s">
        <v>19</v>
      </c>
      <c r="N158" s="215" t="s">
        <v>45</v>
      </c>
      <c r="O158" s="86"/>
      <c r="P158" s="216">
        <f>O158*H158</f>
        <v>0</v>
      </c>
      <c r="Q158" s="216">
        <v>0.003</v>
      </c>
      <c r="R158" s="216">
        <f>Q158*H158</f>
        <v>0.07192799999999999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142</v>
      </c>
      <c r="AT158" s="218" t="s">
        <v>144</v>
      </c>
      <c r="AU158" s="218" t="s">
        <v>84</v>
      </c>
      <c r="AY158" s="19" t="s">
        <v>141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82</v>
      </c>
      <c r="BK158" s="219">
        <f>ROUND(I158*H158,2)</f>
        <v>0</v>
      </c>
      <c r="BL158" s="19" t="s">
        <v>142</v>
      </c>
      <c r="BM158" s="218" t="s">
        <v>223</v>
      </c>
    </row>
    <row r="159" spans="1:47" s="2" customFormat="1" ht="12">
      <c r="A159" s="40"/>
      <c r="B159" s="41"/>
      <c r="C159" s="42"/>
      <c r="D159" s="220" t="s">
        <v>150</v>
      </c>
      <c r="E159" s="42"/>
      <c r="F159" s="221" t="s">
        <v>224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150</v>
      </c>
      <c r="AU159" s="19" t="s">
        <v>84</v>
      </c>
    </row>
    <row r="160" spans="1:51" s="13" customFormat="1" ht="12">
      <c r="A160" s="13"/>
      <c r="B160" s="225"/>
      <c r="C160" s="226"/>
      <c r="D160" s="227" t="s">
        <v>152</v>
      </c>
      <c r="E160" s="228" t="s">
        <v>19</v>
      </c>
      <c r="F160" s="229" t="s">
        <v>218</v>
      </c>
      <c r="G160" s="226"/>
      <c r="H160" s="228" t="s">
        <v>19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152</v>
      </c>
      <c r="AU160" s="235" t="s">
        <v>84</v>
      </c>
      <c r="AV160" s="13" t="s">
        <v>82</v>
      </c>
      <c r="AW160" s="13" t="s">
        <v>36</v>
      </c>
      <c r="AX160" s="13" t="s">
        <v>74</v>
      </c>
      <c r="AY160" s="235" t="s">
        <v>141</v>
      </c>
    </row>
    <row r="161" spans="1:51" s="14" customFormat="1" ht="12">
      <c r="A161" s="14"/>
      <c r="B161" s="236"/>
      <c r="C161" s="237"/>
      <c r="D161" s="227" t="s">
        <v>152</v>
      </c>
      <c r="E161" s="238" t="s">
        <v>19</v>
      </c>
      <c r="F161" s="239" t="s">
        <v>219</v>
      </c>
      <c r="G161" s="237"/>
      <c r="H161" s="240">
        <v>23.976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152</v>
      </c>
      <c r="AU161" s="246" t="s">
        <v>84</v>
      </c>
      <c r="AV161" s="14" t="s">
        <v>84</v>
      </c>
      <c r="AW161" s="14" t="s">
        <v>36</v>
      </c>
      <c r="AX161" s="14" t="s">
        <v>82</v>
      </c>
      <c r="AY161" s="246" t="s">
        <v>141</v>
      </c>
    </row>
    <row r="162" spans="1:65" s="2" customFormat="1" ht="24.15" customHeight="1">
      <c r="A162" s="40"/>
      <c r="B162" s="41"/>
      <c r="C162" s="207" t="s">
        <v>8</v>
      </c>
      <c r="D162" s="207" t="s">
        <v>144</v>
      </c>
      <c r="E162" s="208" t="s">
        <v>225</v>
      </c>
      <c r="F162" s="209" t="s">
        <v>226</v>
      </c>
      <c r="G162" s="210" t="s">
        <v>147</v>
      </c>
      <c r="H162" s="211">
        <v>31.36</v>
      </c>
      <c r="I162" s="212"/>
      <c r="J162" s="213">
        <f>ROUND(I162*H162,2)</f>
        <v>0</v>
      </c>
      <c r="K162" s="209" t="s">
        <v>148</v>
      </c>
      <c r="L162" s="46"/>
      <c r="M162" s="214" t="s">
        <v>19</v>
      </c>
      <c r="N162" s="215" t="s">
        <v>45</v>
      </c>
      <c r="O162" s="86"/>
      <c r="P162" s="216">
        <f>O162*H162</f>
        <v>0</v>
      </c>
      <c r="Q162" s="216">
        <v>0.012</v>
      </c>
      <c r="R162" s="216">
        <f>Q162*H162</f>
        <v>0.37632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142</v>
      </c>
      <c r="AT162" s="218" t="s">
        <v>144</v>
      </c>
      <c r="AU162" s="218" t="s">
        <v>84</v>
      </c>
      <c r="AY162" s="19" t="s">
        <v>141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82</v>
      </c>
      <c r="BK162" s="219">
        <f>ROUND(I162*H162,2)</f>
        <v>0</v>
      </c>
      <c r="BL162" s="19" t="s">
        <v>142</v>
      </c>
      <c r="BM162" s="218" t="s">
        <v>227</v>
      </c>
    </row>
    <row r="163" spans="1:47" s="2" customFormat="1" ht="12">
      <c r="A163" s="40"/>
      <c r="B163" s="41"/>
      <c r="C163" s="42"/>
      <c r="D163" s="220" t="s">
        <v>150</v>
      </c>
      <c r="E163" s="42"/>
      <c r="F163" s="221" t="s">
        <v>228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150</v>
      </c>
      <c r="AU163" s="19" t="s">
        <v>84</v>
      </c>
    </row>
    <row r="164" spans="1:51" s="13" customFormat="1" ht="12">
      <c r="A164" s="13"/>
      <c r="B164" s="225"/>
      <c r="C164" s="226"/>
      <c r="D164" s="227" t="s">
        <v>152</v>
      </c>
      <c r="E164" s="228" t="s">
        <v>19</v>
      </c>
      <c r="F164" s="229" t="s">
        <v>211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152</v>
      </c>
      <c r="AU164" s="235" t="s">
        <v>84</v>
      </c>
      <c r="AV164" s="13" t="s">
        <v>82</v>
      </c>
      <c r="AW164" s="13" t="s">
        <v>36</v>
      </c>
      <c r="AX164" s="13" t="s">
        <v>74</v>
      </c>
      <c r="AY164" s="235" t="s">
        <v>141</v>
      </c>
    </row>
    <row r="165" spans="1:51" s="14" customFormat="1" ht="12">
      <c r="A165" s="14"/>
      <c r="B165" s="236"/>
      <c r="C165" s="237"/>
      <c r="D165" s="227" t="s">
        <v>152</v>
      </c>
      <c r="E165" s="238" t="s">
        <v>19</v>
      </c>
      <c r="F165" s="239" t="s">
        <v>212</v>
      </c>
      <c r="G165" s="237"/>
      <c r="H165" s="240">
        <v>31.36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152</v>
      </c>
      <c r="AU165" s="246" t="s">
        <v>84</v>
      </c>
      <c r="AV165" s="14" t="s">
        <v>84</v>
      </c>
      <c r="AW165" s="14" t="s">
        <v>36</v>
      </c>
      <c r="AX165" s="14" t="s">
        <v>82</v>
      </c>
      <c r="AY165" s="246" t="s">
        <v>141</v>
      </c>
    </row>
    <row r="166" spans="1:65" s="2" customFormat="1" ht="16.5" customHeight="1">
      <c r="A166" s="40"/>
      <c r="B166" s="41"/>
      <c r="C166" s="207" t="s">
        <v>229</v>
      </c>
      <c r="D166" s="207" t="s">
        <v>144</v>
      </c>
      <c r="E166" s="208" t="s">
        <v>230</v>
      </c>
      <c r="F166" s="209" t="s">
        <v>231</v>
      </c>
      <c r="G166" s="210" t="s">
        <v>147</v>
      </c>
      <c r="H166" s="211">
        <v>16.35</v>
      </c>
      <c r="I166" s="212"/>
      <c r="J166" s="213">
        <f>ROUND(I166*H166,2)</f>
        <v>0</v>
      </c>
      <c r="K166" s="209" t="s">
        <v>148</v>
      </c>
      <c r="L166" s="46"/>
      <c r="M166" s="214" t="s">
        <v>19</v>
      </c>
      <c r="N166" s="215" t="s">
        <v>45</v>
      </c>
      <c r="O166" s="86"/>
      <c r="P166" s="216">
        <f>O166*H166</f>
        <v>0</v>
      </c>
      <c r="Q166" s="216">
        <v>0.0389</v>
      </c>
      <c r="R166" s="216">
        <f>Q166*H166</f>
        <v>0.636015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142</v>
      </c>
      <c r="AT166" s="218" t="s">
        <v>144</v>
      </c>
      <c r="AU166" s="218" t="s">
        <v>84</v>
      </c>
      <c r="AY166" s="19" t="s">
        <v>141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82</v>
      </c>
      <c r="BK166" s="219">
        <f>ROUND(I166*H166,2)</f>
        <v>0</v>
      </c>
      <c r="BL166" s="19" t="s">
        <v>142</v>
      </c>
      <c r="BM166" s="218" t="s">
        <v>232</v>
      </c>
    </row>
    <row r="167" spans="1:47" s="2" customFormat="1" ht="12">
      <c r="A167" s="40"/>
      <c r="B167" s="41"/>
      <c r="C167" s="42"/>
      <c r="D167" s="220" t="s">
        <v>150</v>
      </c>
      <c r="E167" s="42"/>
      <c r="F167" s="221" t="s">
        <v>233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150</v>
      </c>
      <c r="AU167" s="19" t="s">
        <v>84</v>
      </c>
    </row>
    <row r="168" spans="1:51" s="13" customFormat="1" ht="12">
      <c r="A168" s="13"/>
      <c r="B168" s="225"/>
      <c r="C168" s="226"/>
      <c r="D168" s="227" t="s">
        <v>152</v>
      </c>
      <c r="E168" s="228" t="s">
        <v>19</v>
      </c>
      <c r="F168" s="229" t="s">
        <v>192</v>
      </c>
      <c r="G168" s="226"/>
      <c r="H168" s="228" t="s">
        <v>19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152</v>
      </c>
      <c r="AU168" s="235" t="s">
        <v>84</v>
      </c>
      <c r="AV168" s="13" t="s">
        <v>82</v>
      </c>
      <c r="AW168" s="13" t="s">
        <v>36</v>
      </c>
      <c r="AX168" s="13" t="s">
        <v>74</v>
      </c>
      <c r="AY168" s="235" t="s">
        <v>141</v>
      </c>
    </row>
    <row r="169" spans="1:51" s="14" customFormat="1" ht="12">
      <c r="A169" s="14"/>
      <c r="B169" s="236"/>
      <c r="C169" s="237"/>
      <c r="D169" s="227" t="s">
        <v>152</v>
      </c>
      <c r="E169" s="238" t="s">
        <v>19</v>
      </c>
      <c r="F169" s="239" t="s">
        <v>193</v>
      </c>
      <c r="G169" s="237"/>
      <c r="H169" s="240">
        <v>1.95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152</v>
      </c>
      <c r="AU169" s="246" t="s">
        <v>84</v>
      </c>
      <c r="AV169" s="14" t="s">
        <v>84</v>
      </c>
      <c r="AW169" s="14" t="s">
        <v>36</v>
      </c>
      <c r="AX169" s="14" t="s">
        <v>74</v>
      </c>
      <c r="AY169" s="246" t="s">
        <v>141</v>
      </c>
    </row>
    <row r="170" spans="1:51" s="13" customFormat="1" ht="12">
      <c r="A170" s="13"/>
      <c r="B170" s="225"/>
      <c r="C170" s="226"/>
      <c r="D170" s="227" t="s">
        <v>152</v>
      </c>
      <c r="E170" s="228" t="s">
        <v>19</v>
      </c>
      <c r="F170" s="229" t="s">
        <v>194</v>
      </c>
      <c r="G170" s="226"/>
      <c r="H170" s="228" t="s">
        <v>19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152</v>
      </c>
      <c r="AU170" s="235" t="s">
        <v>84</v>
      </c>
      <c r="AV170" s="13" t="s">
        <v>82</v>
      </c>
      <c r="AW170" s="13" t="s">
        <v>36</v>
      </c>
      <c r="AX170" s="13" t="s">
        <v>74</v>
      </c>
      <c r="AY170" s="235" t="s">
        <v>141</v>
      </c>
    </row>
    <row r="171" spans="1:51" s="14" customFormat="1" ht="12">
      <c r="A171" s="14"/>
      <c r="B171" s="236"/>
      <c r="C171" s="237"/>
      <c r="D171" s="227" t="s">
        <v>152</v>
      </c>
      <c r="E171" s="238" t="s">
        <v>19</v>
      </c>
      <c r="F171" s="239" t="s">
        <v>195</v>
      </c>
      <c r="G171" s="237"/>
      <c r="H171" s="240">
        <v>1.5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152</v>
      </c>
      <c r="AU171" s="246" t="s">
        <v>84</v>
      </c>
      <c r="AV171" s="14" t="s">
        <v>84</v>
      </c>
      <c r="AW171" s="14" t="s">
        <v>36</v>
      </c>
      <c r="AX171" s="14" t="s">
        <v>74</v>
      </c>
      <c r="AY171" s="246" t="s">
        <v>141</v>
      </c>
    </row>
    <row r="172" spans="1:51" s="13" customFormat="1" ht="12">
      <c r="A172" s="13"/>
      <c r="B172" s="225"/>
      <c r="C172" s="226"/>
      <c r="D172" s="227" t="s">
        <v>152</v>
      </c>
      <c r="E172" s="228" t="s">
        <v>19</v>
      </c>
      <c r="F172" s="229" t="s">
        <v>196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152</v>
      </c>
      <c r="AU172" s="235" t="s">
        <v>84</v>
      </c>
      <c r="AV172" s="13" t="s">
        <v>82</v>
      </c>
      <c r="AW172" s="13" t="s">
        <v>36</v>
      </c>
      <c r="AX172" s="13" t="s">
        <v>74</v>
      </c>
      <c r="AY172" s="235" t="s">
        <v>141</v>
      </c>
    </row>
    <row r="173" spans="1:51" s="14" customFormat="1" ht="12">
      <c r="A173" s="14"/>
      <c r="B173" s="236"/>
      <c r="C173" s="237"/>
      <c r="D173" s="227" t="s">
        <v>152</v>
      </c>
      <c r="E173" s="238" t="s">
        <v>19</v>
      </c>
      <c r="F173" s="239" t="s">
        <v>197</v>
      </c>
      <c r="G173" s="237"/>
      <c r="H173" s="240">
        <v>1.8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152</v>
      </c>
      <c r="AU173" s="246" t="s">
        <v>84</v>
      </c>
      <c r="AV173" s="14" t="s">
        <v>84</v>
      </c>
      <c r="AW173" s="14" t="s">
        <v>36</v>
      </c>
      <c r="AX173" s="14" t="s">
        <v>74</v>
      </c>
      <c r="AY173" s="246" t="s">
        <v>141</v>
      </c>
    </row>
    <row r="174" spans="1:51" s="13" customFormat="1" ht="12">
      <c r="A174" s="13"/>
      <c r="B174" s="225"/>
      <c r="C174" s="226"/>
      <c r="D174" s="227" t="s">
        <v>152</v>
      </c>
      <c r="E174" s="228" t="s">
        <v>19</v>
      </c>
      <c r="F174" s="229" t="s">
        <v>198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152</v>
      </c>
      <c r="AU174" s="235" t="s">
        <v>84</v>
      </c>
      <c r="AV174" s="13" t="s">
        <v>82</v>
      </c>
      <c r="AW174" s="13" t="s">
        <v>36</v>
      </c>
      <c r="AX174" s="13" t="s">
        <v>74</v>
      </c>
      <c r="AY174" s="235" t="s">
        <v>141</v>
      </c>
    </row>
    <row r="175" spans="1:51" s="14" customFormat="1" ht="12">
      <c r="A175" s="14"/>
      <c r="B175" s="236"/>
      <c r="C175" s="237"/>
      <c r="D175" s="227" t="s">
        <v>152</v>
      </c>
      <c r="E175" s="238" t="s">
        <v>19</v>
      </c>
      <c r="F175" s="239" t="s">
        <v>199</v>
      </c>
      <c r="G175" s="237"/>
      <c r="H175" s="240">
        <v>2.25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152</v>
      </c>
      <c r="AU175" s="246" t="s">
        <v>84</v>
      </c>
      <c r="AV175" s="14" t="s">
        <v>84</v>
      </c>
      <c r="AW175" s="14" t="s">
        <v>36</v>
      </c>
      <c r="AX175" s="14" t="s">
        <v>74</v>
      </c>
      <c r="AY175" s="246" t="s">
        <v>141</v>
      </c>
    </row>
    <row r="176" spans="1:51" s="13" customFormat="1" ht="12">
      <c r="A176" s="13"/>
      <c r="B176" s="225"/>
      <c r="C176" s="226"/>
      <c r="D176" s="227" t="s">
        <v>152</v>
      </c>
      <c r="E176" s="228" t="s">
        <v>19</v>
      </c>
      <c r="F176" s="229" t="s">
        <v>200</v>
      </c>
      <c r="G176" s="226"/>
      <c r="H176" s="228" t="s">
        <v>19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152</v>
      </c>
      <c r="AU176" s="235" t="s">
        <v>84</v>
      </c>
      <c r="AV176" s="13" t="s">
        <v>82</v>
      </c>
      <c r="AW176" s="13" t="s">
        <v>36</v>
      </c>
      <c r="AX176" s="13" t="s">
        <v>74</v>
      </c>
      <c r="AY176" s="235" t="s">
        <v>141</v>
      </c>
    </row>
    <row r="177" spans="1:51" s="14" customFormat="1" ht="12">
      <c r="A177" s="14"/>
      <c r="B177" s="236"/>
      <c r="C177" s="237"/>
      <c r="D177" s="227" t="s">
        <v>152</v>
      </c>
      <c r="E177" s="238" t="s">
        <v>19</v>
      </c>
      <c r="F177" s="239" t="s">
        <v>193</v>
      </c>
      <c r="G177" s="237"/>
      <c r="H177" s="240">
        <v>1.95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152</v>
      </c>
      <c r="AU177" s="246" t="s">
        <v>84</v>
      </c>
      <c r="AV177" s="14" t="s">
        <v>84</v>
      </c>
      <c r="AW177" s="14" t="s">
        <v>36</v>
      </c>
      <c r="AX177" s="14" t="s">
        <v>74</v>
      </c>
      <c r="AY177" s="246" t="s">
        <v>141</v>
      </c>
    </row>
    <row r="178" spans="1:51" s="13" customFormat="1" ht="12">
      <c r="A178" s="13"/>
      <c r="B178" s="225"/>
      <c r="C178" s="226"/>
      <c r="D178" s="227" t="s">
        <v>152</v>
      </c>
      <c r="E178" s="228" t="s">
        <v>19</v>
      </c>
      <c r="F178" s="229" t="s">
        <v>201</v>
      </c>
      <c r="G178" s="226"/>
      <c r="H178" s="228" t="s">
        <v>19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152</v>
      </c>
      <c r="AU178" s="235" t="s">
        <v>84</v>
      </c>
      <c r="AV178" s="13" t="s">
        <v>82</v>
      </c>
      <c r="AW178" s="13" t="s">
        <v>36</v>
      </c>
      <c r="AX178" s="13" t="s">
        <v>74</v>
      </c>
      <c r="AY178" s="235" t="s">
        <v>141</v>
      </c>
    </row>
    <row r="179" spans="1:51" s="14" customFormat="1" ht="12">
      <c r="A179" s="14"/>
      <c r="B179" s="236"/>
      <c r="C179" s="237"/>
      <c r="D179" s="227" t="s">
        <v>152</v>
      </c>
      <c r="E179" s="238" t="s">
        <v>19</v>
      </c>
      <c r="F179" s="239" t="s">
        <v>202</v>
      </c>
      <c r="G179" s="237"/>
      <c r="H179" s="240">
        <v>2.4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152</v>
      </c>
      <c r="AU179" s="246" t="s">
        <v>84</v>
      </c>
      <c r="AV179" s="14" t="s">
        <v>84</v>
      </c>
      <c r="AW179" s="14" t="s">
        <v>36</v>
      </c>
      <c r="AX179" s="14" t="s">
        <v>74</v>
      </c>
      <c r="AY179" s="246" t="s">
        <v>141</v>
      </c>
    </row>
    <row r="180" spans="1:51" s="13" customFormat="1" ht="12">
      <c r="A180" s="13"/>
      <c r="B180" s="225"/>
      <c r="C180" s="226"/>
      <c r="D180" s="227" t="s">
        <v>152</v>
      </c>
      <c r="E180" s="228" t="s">
        <v>19</v>
      </c>
      <c r="F180" s="229" t="s">
        <v>203</v>
      </c>
      <c r="G180" s="226"/>
      <c r="H180" s="228" t="s">
        <v>19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152</v>
      </c>
      <c r="AU180" s="235" t="s">
        <v>84</v>
      </c>
      <c r="AV180" s="13" t="s">
        <v>82</v>
      </c>
      <c r="AW180" s="13" t="s">
        <v>36</v>
      </c>
      <c r="AX180" s="13" t="s">
        <v>74</v>
      </c>
      <c r="AY180" s="235" t="s">
        <v>141</v>
      </c>
    </row>
    <row r="181" spans="1:51" s="14" customFormat="1" ht="12">
      <c r="A181" s="14"/>
      <c r="B181" s="236"/>
      <c r="C181" s="237"/>
      <c r="D181" s="227" t="s">
        <v>152</v>
      </c>
      <c r="E181" s="238" t="s">
        <v>19</v>
      </c>
      <c r="F181" s="239" t="s">
        <v>204</v>
      </c>
      <c r="G181" s="237"/>
      <c r="H181" s="240">
        <v>4.5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152</v>
      </c>
      <c r="AU181" s="246" t="s">
        <v>84</v>
      </c>
      <c r="AV181" s="14" t="s">
        <v>84</v>
      </c>
      <c r="AW181" s="14" t="s">
        <v>36</v>
      </c>
      <c r="AX181" s="14" t="s">
        <v>74</v>
      </c>
      <c r="AY181" s="246" t="s">
        <v>141</v>
      </c>
    </row>
    <row r="182" spans="1:51" s="15" customFormat="1" ht="12">
      <c r="A182" s="15"/>
      <c r="B182" s="247"/>
      <c r="C182" s="248"/>
      <c r="D182" s="227" t="s">
        <v>152</v>
      </c>
      <c r="E182" s="249" t="s">
        <v>19</v>
      </c>
      <c r="F182" s="250" t="s">
        <v>205</v>
      </c>
      <c r="G182" s="248"/>
      <c r="H182" s="251">
        <v>16.35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152</v>
      </c>
      <c r="AU182" s="257" t="s">
        <v>84</v>
      </c>
      <c r="AV182" s="15" t="s">
        <v>142</v>
      </c>
      <c r="AW182" s="15" t="s">
        <v>36</v>
      </c>
      <c r="AX182" s="15" t="s">
        <v>82</v>
      </c>
      <c r="AY182" s="257" t="s">
        <v>141</v>
      </c>
    </row>
    <row r="183" spans="1:65" s="2" customFormat="1" ht="16.5" customHeight="1">
      <c r="A183" s="40"/>
      <c r="B183" s="41"/>
      <c r="C183" s="207" t="s">
        <v>234</v>
      </c>
      <c r="D183" s="207" t="s">
        <v>144</v>
      </c>
      <c r="E183" s="208" t="s">
        <v>235</v>
      </c>
      <c r="F183" s="209" t="s">
        <v>236</v>
      </c>
      <c r="G183" s="210" t="s">
        <v>147</v>
      </c>
      <c r="H183" s="211">
        <v>16.35</v>
      </c>
      <c r="I183" s="212"/>
      <c r="J183" s="213">
        <f>ROUND(I183*H183,2)</f>
        <v>0</v>
      </c>
      <c r="K183" s="209" t="s">
        <v>148</v>
      </c>
      <c r="L183" s="46"/>
      <c r="M183" s="214" t="s">
        <v>19</v>
      </c>
      <c r="N183" s="215" t="s">
        <v>45</v>
      </c>
      <c r="O183" s="86"/>
      <c r="P183" s="216">
        <f>O183*H183</f>
        <v>0</v>
      </c>
      <c r="Q183" s="216">
        <v>0.04153</v>
      </c>
      <c r="R183" s="216">
        <f>Q183*H183</f>
        <v>0.6790155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142</v>
      </c>
      <c r="AT183" s="218" t="s">
        <v>144</v>
      </c>
      <c r="AU183" s="218" t="s">
        <v>84</v>
      </c>
      <c r="AY183" s="19" t="s">
        <v>141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82</v>
      </c>
      <c r="BK183" s="219">
        <f>ROUND(I183*H183,2)</f>
        <v>0</v>
      </c>
      <c r="BL183" s="19" t="s">
        <v>142</v>
      </c>
      <c r="BM183" s="218" t="s">
        <v>237</v>
      </c>
    </row>
    <row r="184" spans="1:47" s="2" customFormat="1" ht="12">
      <c r="A184" s="40"/>
      <c r="B184" s="41"/>
      <c r="C184" s="42"/>
      <c r="D184" s="220" t="s">
        <v>150</v>
      </c>
      <c r="E184" s="42"/>
      <c r="F184" s="221" t="s">
        <v>238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150</v>
      </c>
      <c r="AU184" s="19" t="s">
        <v>84</v>
      </c>
    </row>
    <row r="185" spans="1:51" s="13" customFormat="1" ht="12">
      <c r="A185" s="13"/>
      <c r="B185" s="225"/>
      <c r="C185" s="226"/>
      <c r="D185" s="227" t="s">
        <v>152</v>
      </c>
      <c r="E185" s="228" t="s">
        <v>19</v>
      </c>
      <c r="F185" s="229" t="s">
        <v>192</v>
      </c>
      <c r="G185" s="226"/>
      <c r="H185" s="228" t="s">
        <v>19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152</v>
      </c>
      <c r="AU185" s="235" t="s">
        <v>84</v>
      </c>
      <c r="AV185" s="13" t="s">
        <v>82</v>
      </c>
      <c r="AW185" s="13" t="s">
        <v>36</v>
      </c>
      <c r="AX185" s="13" t="s">
        <v>74</v>
      </c>
      <c r="AY185" s="235" t="s">
        <v>141</v>
      </c>
    </row>
    <row r="186" spans="1:51" s="14" customFormat="1" ht="12">
      <c r="A186" s="14"/>
      <c r="B186" s="236"/>
      <c r="C186" s="237"/>
      <c r="D186" s="227" t="s">
        <v>152</v>
      </c>
      <c r="E186" s="238" t="s">
        <v>19</v>
      </c>
      <c r="F186" s="239" t="s">
        <v>193</v>
      </c>
      <c r="G186" s="237"/>
      <c r="H186" s="240">
        <v>1.95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152</v>
      </c>
      <c r="AU186" s="246" t="s">
        <v>84</v>
      </c>
      <c r="AV186" s="14" t="s">
        <v>84</v>
      </c>
      <c r="AW186" s="14" t="s">
        <v>36</v>
      </c>
      <c r="AX186" s="14" t="s">
        <v>74</v>
      </c>
      <c r="AY186" s="246" t="s">
        <v>141</v>
      </c>
    </row>
    <row r="187" spans="1:51" s="13" customFormat="1" ht="12">
      <c r="A187" s="13"/>
      <c r="B187" s="225"/>
      <c r="C187" s="226"/>
      <c r="D187" s="227" t="s">
        <v>152</v>
      </c>
      <c r="E187" s="228" t="s">
        <v>19</v>
      </c>
      <c r="F187" s="229" t="s">
        <v>194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152</v>
      </c>
      <c r="AU187" s="235" t="s">
        <v>84</v>
      </c>
      <c r="AV187" s="13" t="s">
        <v>82</v>
      </c>
      <c r="AW187" s="13" t="s">
        <v>36</v>
      </c>
      <c r="AX187" s="13" t="s">
        <v>74</v>
      </c>
      <c r="AY187" s="235" t="s">
        <v>141</v>
      </c>
    </row>
    <row r="188" spans="1:51" s="14" customFormat="1" ht="12">
      <c r="A188" s="14"/>
      <c r="B188" s="236"/>
      <c r="C188" s="237"/>
      <c r="D188" s="227" t="s">
        <v>152</v>
      </c>
      <c r="E188" s="238" t="s">
        <v>19</v>
      </c>
      <c r="F188" s="239" t="s">
        <v>195</v>
      </c>
      <c r="G188" s="237"/>
      <c r="H188" s="240">
        <v>1.5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152</v>
      </c>
      <c r="AU188" s="246" t="s">
        <v>84</v>
      </c>
      <c r="AV188" s="14" t="s">
        <v>84</v>
      </c>
      <c r="AW188" s="14" t="s">
        <v>36</v>
      </c>
      <c r="AX188" s="14" t="s">
        <v>74</v>
      </c>
      <c r="AY188" s="246" t="s">
        <v>141</v>
      </c>
    </row>
    <row r="189" spans="1:51" s="13" customFormat="1" ht="12">
      <c r="A189" s="13"/>
      <c r="B189" s="225"/>
      <c r="C189" s="226"/>
      <c r="D189" s="227" t="s">
        <v>152</v>
      </c>
      <c r="E189" s="228" t="s">
        <v>19</v>
      </c>
      <c r="F189" s="229" t="s">
        <v>196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152</v>
      </c>
      <c r="AU189" s="235" t="s">
        <v>84</v>
      </c>
      <c r="AV189" s="13" t="s">
        <v>82</v>
      </c>
      <c r="AW189" s="13" t="s">
        <v>36</v>
      </c>
      <c r="AX189" s="13" t="s">
        <v>74</v>
      </c>
      <c r="AY189" s="235" t="s">
        <v>141</v>
      </c>
    </row>
    <row r="190" spans="1:51" s="14" customFormat="1" ht="12">
      <c r="A190" s="14"/>
      <c r="B190" s="236"/>
      <c r="C190" s="237"/>
      <c r="D190" s="227" t="s">
        <v>152</v>
      </c>
      <c r="E190" s="238" t="s">
        <v>19</v>
      </c>
      <c r="F190" s="239" t="s">
        <v>197</v>
      </c>
      <c r="G190" s="237"/>
      <c r="H190" s="240">
        <v>1.8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152</v>
      </c>
      <c r="AU190" s="246" t="s">
        <v>84</v>
      </c>
      <c r="AV190" s="14" t="s">
        <v>84</v>
      </c>
      <c r="AW190" s="14" t="s">
        <v>36</v>
      </c>
      <c r="AX190" s="14" t="s">
        <v>74</v>
      </c>
      <c r="AY190" s="246" t="s">
        <v>141</v>
      </c>
    </row>
    <row r="191" spans="1:51" s="13" customFormat="1" ht="12">
      <c r="A191" s="13"/>
      <c r="B191" s="225"/>
      <c r="C191" s="226"/>
      <c r="D191" s="227" t="s">
        <v>152</v>
      </c>
      <c r="E191" s="228" t="s">
        <v>19</v>
      </c>
      <c r="F191" s="229" t="s">
        <v>198</v>
      </c>
      <c r="G191" s="226"/>
      <c r="H191" s="228" t="s">
        <v>19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152</v>
      </c>
      <c r="AU191" s="235" t="s">
        <v>84</v>
      </c>
      <c r="AV191" s="13" t="s">
        <v>82</v>
      </c>
      <c r="AW191" s="13" t="s">
        <v>36</v>
      </c>
      <c r="AX191" s="13" t="s">
        <v>74</v>
      </c>
      <c r="AY191" s="235" t="s">
        <v>141</v>
      </c>
    </row>
    <row r="192" spans="1:51" s="14" customFormat="1" ht="12">
      <c r="A192" s="14"/>
      <c r="B192" s="236"/>
      <c r="C192" s="237"/>
      <c r="D192" s="227" t="s">
        <v>152</v>
      </c>
      <c r="E192" s="238" t="s">
        <v>19</v>
      </c>
      <c r="F192" s="239" t="s">
        <v>199</v>
      </c>
      <c r="G192" s="237"/>
      <c r="H192" s="240">
        <v>2.25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152</v>
      </c>
      <c r="AU192" s="246" t="s">
        <v>84</v>
      </c>
      <c r="AV192" s="14" t="s">
        <v>84</v>
      </c>
      <c r="AW192" s="14" t="s">
        <v>36</v>
      </c>
      <c r="AX192" s="14" t="s">
        <v>74</v>
      </c>
      <c r="AY192" s="246" t="s">
        <v>141</v>
      </c>
    </row>
    <row r="193" spans="1:51" s="13" customFormat="1" ht="12">
      <c r="A193" s="13"/>
      <c r="B193" s="225"/>
      <c r="C193" s="226"/>
      <c r="D193" s="227" t="s">
        <v>152</v>
      </c>
      <c r="E193" s="228" t="s">
        <v>19</v>
      </c>
      <c r="F193" s="229" t="s">
        <v>200</v>
      </c>
      <c r="G193" s="226"/>
      <c r="H193" s="228" t="s">
        <v>19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152</v>
      </c>
      <c r="AU193" s="235" t="s">
        <v>84</v>
      </c>
      <c r="AV193" s="13" t="s">
        <v>82</v>
      </c>
      <c r="AW193" s="13" t="s">
        <v>36</v>
      </c>
      <c r="AX193" s="13" t="s">
        <v>74</v>
      </c>
      <c r="AY193" s="235" t="s">
        <v>141</v>
      </c>
    </row>
    <row r="194" spans="1:51" s="14" customFormat="1" ht="12">
      <c r="A194" s="14"/>
      <c r="B194" s="236"/>
      <c r="C194" s="237"/>
      <c r="D194" s="227" t="s">
        <v>152</v>
      </c>
      <c r="E194" s="238" t="s">
        <v>19</v>
      </c>
      <c r="F194" s="239" t="s">
        <v>193</v>
      </c>
      <c r="G194" s="237"/>
      <c r="H194" s="240">
        <v>1.95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152</v>
      </c>
      <c r="AU194" s="246" t="s">
        <v>84</v>
      </c>
      <c r="AV194" s="14" t="s">
        <v>84</v>
      </c>
      <c r="AW194" s="14" t="s">
        <v>36</v>
      </c>
      <c r="AX194" s="14" t="s">
        <v>74</v>
      </c>
      <c r="AY194" s="246" t="s">
        <v>141</v>
      </c>
    </row>
    <row r="195" spans="1:51" s="13" customFormat="1" ht="12">
      <c r="A195" s="13"/>
      <c r="B195" s="225"/>
      <c r="C195" s="226"/>
      <c r="D195" s="227" t="s">
        <v>152</v>
      </c>
      <c r="E195" s="228" t="s">
        <v>19</v>
      </c>
      <c r="F195" s="229" t="s">
        <v>201</v>
      </c>
      <c r="G195" s="226"/>
      <c r="H195" s="228" t="s">
        <v>19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152</v>
      </c>
      <c r="AU195" s="235" t="s">
        <v>84</v>
      </c>
      <c r="AV195" s="13" t="s">
        <v>82</v>
      </c>
      <c r="AW195" s="13" t="s">
        <v>36</v>
      </c>
      <c r="AX195" s="13" t="s">
        <v>74</v>
      </c>
      <c r="AY195" s="235" t="s">
        <v>141</v>
      </c>
    </row>
    <row r="196" spans="1:51" s="14" customFormat="1" ht="12">
      <c r="A196" s="14"/>
      <c r="B196" s="236"/>
      <c r="C196" s="237"/>
      <c r="D196" s="227" t="s">
        <v>152</v>
      </c>
      <c r="E196" s="238" t="s">
        <v>19</v>
      </c>
      <c r="F196" s="239" t="s">
        <v>202</v>
      </c>
      <c r="G196" s="237"/>
      <c r="H196" s="240">
        <v>2.4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152</v>
      </c>
      <c r="AU196" s="246" t="s">
        <v>84</v>
      </c>
      <c r="AV196" s="14" t="s">
        <v>84</v>
      </c>
      <c r="AW196" s="14" t="s">
        <v>36</v>
      </c>
      <c r="AX196" s="14" t="s">
        <v>74</v>
      </c>
      <c r="AY196" s="246" t="s">
        <v>141</v>
      </c>
    </row>
    <row r="197" spans="1:51" s="13" customFormat="1" ht="12">
      <c r="A197" s="13"/>
      <c r="B197" s="225"/>
      <c r="C197" s="226"/>
      <c r="D197" s="227" t="s">
        <v>152</v>
      </c>
      <c r="E197" s="228" t="s">
        <v>19</v>
      </c>
      <c r="F197" s="229" t="s">
        <v>203</v>
      </c>
      <c r="G197" s="226"/>
      <c r="H197" s="228" t="s">
        <v>19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152</v>
      </c>
      <c r="AU197" s="235" t="s">
        <v>84</v>
      </c>
      <c r="AV197" s="13" t="s">
        <v>82</v>
      </c>
      <c r="AW197" s="13" t="s">
        <v>36</v>
      </c>
      <c r="AX197" s="13" t="s">
        <v>74</v>
      </c>
      <c r="AY197" s="235" t="s">
        <v>141</v>
      </c>
    </row>
    <row r="198" spans="1:51" s="14" customFormat="1" ht="12">
      <c r="A198" s="14"/>
      <c r="B198" s="236"/>
      <c r="C198" s="237"/>
      <c r="D198" s="227" t="s">
        <v>152</v>
      </c>
      <c r="E198" s="238" t="s">
        <v>19</v>
      </c>
      <c r="F198" s="239" t="s">
        <v>204</v>
      </c>
      <c r="G198" s="237"/>
      <c r="H198" s="240">
        <v>4.5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152</v>
      </c>
      <c r="AU198" s="246" t="s">
        <v>84</v>
      </c>
      <c r="AV198" s="14" t="s">
        <v>84</v>
      </c>
      <c r="AW198" s="14" t="s">
        <v>36</v>
      </c>
      <c r="AX198" s="14" t="s">
        <v>74</v>
      </c>
      <c r="AY198" s="246" t="s">
        <v>141</v>
      </c>
    </row>
    <row r="199" spans="1:51" s="15" customFormat="1" ht="12">
      <c r="A199" s="15"/>
      <c r="B199" s="247"/>
      <c r="C199" s="248"/>
      <c r="D199" s="227" t="s">
        <v>152</v>
      </c>
      <c r="E199" s="249" t="s">
        <v>19</v>
      </c>
      <c r="F199" s="250" t="s">
        <v>205</v>
      </c>
      <c r="G199" s="248"/>
      <c r="H199" s="251">
        <v>16.35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7" t="s">
        <v>152</v>
      </c>
      <c r="AU199" s="257" t="s">
        <v>84</v>
      </c>
      <c r="AV199" s="15" t="s">
        <v>142</v>
      </c>
      <c r="AW199" s="15" t="s">
        <v>36</v>
      </c>
      <c r="AX199" s="15" t="s">
        <v>82</v>
      </c>
      <c r="AY199" s="257" t="s">
        <v>141</v>
      </c>
    </row>
    <row r="200" spans="1:65" s="2" customFormat="1" ht="24.15" customHeight="1">
      <c r="A200" s="40"/>
      <c r="B200" s="41"/>
      <c r="C200" s="207" t="s">
        <v>239</v>
      </c>
      <c r="D200" s="207" t="s">
        <v>144</v>
      </c>
      <c r="E200" s="208" t="s">
        <v>240</v>
      </c>
      <c r="F200" s="209" t="s">
        <v>241</v>
      </c>
      <c r="G200" s="210" t="s">
        <v>242</v>
      </c>
      <c r="H200" s="211">
        <v>80</v>
      </c>
      <c r="I200" s="212"/>
      <c r="J200" s="213">
        <f>ROUND(I200*H200,2)</f>
        <v>0</v>
      </c>
      <c r="K200" s="209" t="s">
        <v>148</v>
      </c>
      <c r="L200" s="46"/>
      <c r="M200" s="214" t="s">
        <v>19</v>
      </c>
      <c r="N200" s="215" t="s">
        <v>45</v>
      </c>
      <c r="O200" s="86"/>
      <c r="P200" s="216">
        <f>O200*H200</f>
        <v>0</v>
      </c>
      <c r="Q200" s="216">
        <v>0.0102</v>
      </c>
      <c r="R200" s="216">
        <f>Q200*H200</f>
        <v>0.8160000000000001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142</v>
      </c>
      <c r="AT200" s="218" t="s">
        <v>144</v>
      </c>
      <c r="AU200" s="218" t="s">
        <v>84</v>
      </c>
      <c r="AY200" s="19" t="s">
        <v>141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82</v>
      </c>
      <c r="BK200" s="219">
        <f>ROUND(I200*H200,2)</f>
        <v>0</v>
      </c>
      <c r="BL200" s="19" t="s">
        <v>142</v>
      </c>
      <c r="BM200" s="218" t="s">
        <v>243</v>
      </c>
    </row>
    <row r="201" spans="1:47" s="2" customFormat="1" ht="12">
      <c r="A201" s="40"/>
      <c r="B201" s="41"/>
      <c r="C201" s="42"/>
      <c r="D201" s="220" t="s">
        <v>150</v>
      </c>
      <c r="E201" s="42"/>
      <c r="F201" s="221" t="s">
        <v>244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150</v>
      </c>
      <c r="AU201" s="19" t="s">
        <v>84</v>
      </c>
    </row>
    <row r="202" spans="1:65" s="2" customFormat="1" ht="24.15" customHeight="1">
      <c r="A202" s="40"/>
      <c r="B202" s="41"/>
      <c r="C202" s="207" t="s">
        <v>245</v>
      </c>
      <c r="D202" s="207" t="s">
        <v>144</v>
      </c>
      <c r="E202" s="208" t="s">
        <v>246</v>
      </c>
      <c r="F202" s="209" t="s">
        <v>247</v>
      </c>
      <c r="G202" s="210" t="s">
        <v>147</v>
      </c>
      <c r="H202" s="211">
        <v>31.36</v>
      </c>
      <c r="I202" s="212"/>
      <c r="J202" s="213">
        <f>ROUND(I202*H202,2)</f>
        <v>0</v>
      </c>
      <c r="K202" s="209" t="s">
        <v>148</v>
      </c>
      <c r="L202" s="46"/>
      <c r="M202" s="214" t="s">
        <v>19</v>
      </c>
      <c r="N202" s="215" t="s">
        <v>45</v>
      </c>
      <c r="O202" s="86"/>
      <c r="P202" s="216">
        <f>O202*H202</f>
        <v>0</v>
      </c>
      <c r="Q202" s="216">
        <v>0.021</v>
      </c>
      <c r="R202" s="216">
        <f>Q202*H202</f>
        <v>0.65856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142</v>
      </c>
      <c r="AT202" s="218" t="s">
        <v>144</v>
      </c>
      <c r="AU202" s="218" t="s">
        <v>84</v>
      </c>
      <c r="AY202" s="19" t="s">
        <v>141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82</v>
      </c>
      <c r="BK202" s="219">
        <f>ROUND(I202*H202,2)</f>
        <v>0</v>
      </c>
      <c r="BL202" s="19" t="s">
        <v>142</v>
      </c>
      <c r="BM202" s="218" t="s">
        <v>248</v>
      </c>
    </row>
    <row r="203" spans="1:47" s="2" customFormat="1" ht="12">
      <c r="A203" s="40"/>
      <c r="B203" s="41"/>
      <c r="C203" s="42"/>
      <c r="D203" s="220" t="s">
        <v>150</v>
      </c>
      <c r="E203" s="42"/>
      <c r="F203" s="221" t="s">
        <v>249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150</v>
      </c>
      <c r="AU203" s="19" t="s">
        <v>84</v>
      </c>
    </row>
    <row r="204" spans="1:51" s="13" customFormat="1" ht="12">
      <c r="A204" s="13"/>
      <c r="B204" s="225"/>
      <c r="C204" s="226"/>
      <c r="D204" s="227" t="s">
        <v>152</v>
      </c>
      <c r="E204" s="228" t="s">
        <v>19</v>
      </c>
      <c r="F204" s="229" t="s">
        <v>250</v>
      </c>
      <c r="G204" s="226"/>
      <c r="H204" s="228" t="s">
        <v>19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152</v>
      </c>
      <c r="AU204" s="235" t="s">
        <v>84</v>
      </c>
      <c r="AV204" s="13" t="s">
        <v>82</v>
      </c>
      <c r="AW204" s="13" t="s">
        <v>36</v>
      </c>
      <c r="AX204" s="13" t="s">
        <v>74</v>
      </c>
      <c r="AY204" s="235" t="s">
        <v>141</v>
      </c>
    </row>
    <row r="205" spans="1:51" s="14" customFormat="1" ht="12">
      <c r="A205" s="14"/>
      <c r="B205" s="236"/>
      <c r="C205" s="237"/>
      <c r="D205" s="227" t="s">
        <v>152</v>
      </c>
      <c r="E205" s="238" t="s">
        <v>19</v>
      </c>
      <c r="F205" s="239" t="s">
        <v>212</v>
      </c>
      <c r="G205" s="237"/>
      <c r="H205" s="240">
        <v>31.36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152</v>
      </c>
      <c r="AU205" s="246" t="s">
        <v>84</v>
      </c>
      <c r="AV205" s="14" t="s">
        <v>84</v>
      </c>
      <c r="AW205" s="14" t="s">
        <v>36</v>
      </c>
      <c r="AX205" s="14" t="s">
        <v>82</v>
      </c>
      <c r="AY205" s="246" t="s">
        <v>141</v>
      </c>
    </row>
    <row r="206" spans="1:65" s="2" customFormat="1" ht="16.5" customHeight="1">
      <c r="A206" s="40"/>
      <c r="B206" s="41"/>
      <c r="C206" s="207" t="s">
        <v>251</v>
      </c>
      <c r="D206" s="207" t="s">
        <v>144</v>
      </c>
      <c r="E206" s="208" t="s">
        <v>252</v>
      </c>
      <c r="F206" s="209" t="s">
        <v>253</v>
      </c>
      <c r="G206" s="210" t="s">
        <v>147</v>
      </c>
      <c r="H206" s="211">
        <v>31.36</v>
      </c>
      <c r="I206" s="212"/>
      <c r="J206" s="213">
        <f>ROUND(I206*H206,2)</f>
        <v>0</v>
      </c>
      <c r="K206" s="209" t="s">
        <v>148</v>
      </c>
      <c r="L206" s="46"/>
      <c r="M206" s="214" t="s">
        <v>19</v>
      </c>
      <c r="N206" s="215" t="s">
        <v>45</v>
      </c>
      <c r="O206" s="86"/>
      <c r="P206" s="216">
        <f>O206*H206</f>
        <v>0</v>
      </c>
      <c r="Q206" s="216">
        <v>0.004</v>
      </c>
      <c r="R206" s="216">
        <f>Q206*H206</f>
        <v>0.12544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142</v>
      </c>
      <c r="AT206" s="218" t="s">
        <v>144</v>
      </c>
      <c r="AU206" s="218" t="s">
        <v>84</v>
      </c>
      <c r="AY206" s="19" t="s">
        <v>141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82</v>
      </c>
      <c r="BK206" s="219">
        <f>ROUND(I206*H206,2)</f>
        <v>0</v>
      </c>
      <c r="BL206" s="19" t="s">
        <v>142</v>
      </c>
      <c r="BM206" s="218" t="s">
        <v>254</v>
      </c>
    </row>
    <row r="207" spans="1:47" s="2" customFormat="1" ht="12">
      <c r="A207" s="40"/>
      <c r="B207" s="41"/>
      <c r="C207" s="42"/>
      <c r="D207" s="220" t="s">
        <v>150</v>
      </c>
      <c r="E207" s="42"/>
      <c r="F207" s="221" t="s">
        <v>255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150</v>
      </c>
      <c r="AU207" s="19" t="s">
        <v>84</v>
      </c>
    </row>
    <row r="208" spans="1:51" s="13" customFormat="1" ht="12">
      <c r="A208" s="13"/>
      <c r="B208" s="225"/>
      <c r="C208" s="226"/>
      <c r="D208" s="227" t="s">
        <v>152</v>
      </c>
      <c r="E208" s="228" t="s">
        <v>19</v>
      </c>
      <c r="F208" s="229" t="s">
        <v>250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152</v>
      </c>
      <c r="AU208" s="235" t="s">
        <v>84</v>
      </c>
      <c r="AV208" s="13" t="s">
        <v>82</v>
      </c>
      <c r="AW208" s="13" t="s">
        <v>36</v>
      </c>
      <c r="AX208" s="13" t="s">
        <v>74</v>
      </c>
      <c r="AY208" s="235" t="s">
        <v>141</v>
      </c>
    </row>
    <row r="209" spans="1:51" s="14" customFormat="1" ht="12">
      <c r="A209" s="14"/>
      <c r="B209" s="236"/>
      <c r="C209" s="237"/>
      <c r="D209" s="227" t="s">
        <v>152</v>
      </c>
      <c r="E209" s="238" t="s">
        <v>19</v>
      </c>
      <c r="F209" s="239" t="s">
        <v>212</v>
      </c>
      <c r="G209" s="237"/>
      <c r="H209" s="240">
        <v>31.36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152</v>
      </c>
      <c r="AU209" s="246" t="s">
        <v>84</v>
      </c>
      <c r="AV209" s="14" t="s">
        <v>84</v>
      </c>
      <c r="AW209" s="14" t="s">
        <v>36</v>
      </c>
      <c r="AX209" s="14" t="s">
        <v>82</v>
      </c>
      <c r="AY209" s="246" t="s">
        <v>141</v>
      </c>
    </row>
    <row r="210" spans="1:65" s="2" customFormat="1" ht="16.5" customHeight="1">
      <c r="A210" s="40"/>
      <c r="B210" s="41"/>
      <c r="C210" s="207" t="s">
        <v>256</v>
      </c>
      <c r="D210" s="207" t="s">
        <v>144</v>
      </c>
      <c r="E210" s="208" t="s">
        <v>257</v>
      </c>
      <c r="F210" s="209" t="s">
        <v>258</v>
      </c>
      <c r="G210" s="210" t="s">
        <v>259</v>
      </c>
      <c r="H210" s="211">
        <v>95</v>
      </c>
      <c r="I210" s="212"/>
      <c r="J210" s="213">
        <f>ROUND(I210*H210,2)</f>
        <v>0</v>
      </c>
      <c r="K210" s="209" t="s">
        <v>148</v>
      </c>
      <c r="L210" s="46"/>
      <c r="M210" s="214" t="s">
        <v>19</v>
      </c>
      <c r="N210" s="215" t="s">
        <v>45</v>
      </c>
      <c r="O210" s="86"/>
      <c r="P210" s="216">
        <f>O210*H210</f>
        <v>0</v>
      </c>
      <c r="Q210" s="216">
        <v>0.0015</v>
      </c>
      <c r="R210" s="216">
        <f>Q210*H210</f>
        <v>0.14250000000000002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142</v>
      </c>
      <c r="AT210" s="218" t="s">
        <v>144</v>
      </c>
      <c r="AU210" s="218" t="s">
        <v>84</v>
      </c>
      <c r="AY210" s="19" t="s">
        <v>141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82</v>
      </c>
      <c r="BK210" s="219">
        <f>ROUND(I210*H210,2)</f>
        <v>0</v>
      </c>
      <c r="BL210" s="19" t="s">
        <v>142</v>
      </c>
      <c r="BM210" s="218" t="s">
        <v>260</v>
      </c>
    </row>
    <row r="211" spans="1:47" s="2" customFormat="1" ht="12">
      <c r="A211" s="40"/>
      <c r="B211" s="41"/>
      <c r="C211" s="42"/>
      <c r="D211" s="220" t="s">
        <v>150</v>
      </c>
      <c r="E211" s="42"/>
      <c r="F211" s="221" t="s">
        <v>261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150</v>
      </c>
      <c r="AU211" s="19" t="s">
        <v>84</v>
      </c>
    </row>
    <row r="212" spans="1:65" s="2" customFormat="1" ht="21.75" customHeight="1">
      <c r="A212" s="40"/>
      <c r="B212" s="41"/>
      <c r="C212" s="207" t="s">
        <v>262</v>
      </c>
      <c r="D212" s="207" t="s">
        <v>144</v>
      </c>
      <c r="E212" s="208" t="s">
        <v>263</v>
      </c>
      <c r="F212" s="209" t="s">
        <v>264</v>
      </c>
      <c r="G212" s="210" t="s">
        <v>265</v>
      </c>
      <c r="H212" s="211">
        <v>0.154</v>
      </c>
      <c r="I212" s="212"/>
      <c r="J212" s="213">
        <f>ROUND(I212*H212,2)</f>
        <v>0</v>
      </c>
      <c r="K212" s="209" t="s">
        <v>148</v>
      </c>
      <c r="L212" s="46"/>
      <c r="M212" s="214" t="s">
        <v>19</v>
      </c>
      <c r="N212" s="215" t="s">
        <v>45</v>
      </c>
      <c r="O212" s="86"/>
      <c r="P212" s="216">
        <f>O212*H212</f>
        <v>0</v>
      </c>
      <c r="Q212" s="216">
        <v>2.30102</v>
      </c>
      <c r="R212" s="216">
        <f>Q212*H212</f>
        <v>0.35435708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142</v>
      </c>
      <c r="AT212" s="218" t="s">
        <v>144</v>
      </c>
      <c r="AU212" s="218" t="s">
        <v>84</v>
      </c>
      <c r="AY212" s="19" t="s">
        <v>141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82</v>
      </c>
      <c r="BK212" s="219">
        <f>ROUND(I212*H212,2)</f>
        <v>0</v>
      </c>
      <c r="BL212" s="19" t="s">
        <v>142</v>
      </c>
      <c r="BM212" s="218" t="s">
        <v>266</v>
      </c>
    </row>
    <row r="213" spans="1:47" s="2" customFormat="1" ht="12">
      <c r="A213" s="40"/>
      <c r="B213" s="41"/>
      <c r="C213" s="42"/>
      <c r="D213" s="220" t="s">
        <v>150</v>
      </c>
      <c r="E213" s="42"/>
      <c r="F213" s="221" t="s">
        <v>267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150</v>
      </c>
      <c r="AU213" s="19" t="s">
        <v>84</v>
      </c>
    </row>
    <row r="214" spans="1:51" s="13" customFormat="1" ht="12">
      <c r="A214" s="13"/>
      <c r="B214" s="225"/>
      <c r="C214" s="226"/>
      <c r="D214" s="227" t="s">
        <v>152</v>
      </c>
      <c r="E214" s="228" t="s">
        <v>19</v>
      </c>
      <c r="F214" s="229" t="s">
        <v>194</v>
      </c>
      <c r="G214" s="226"/>
      <c r="H214" s="228" t="s">
        <v>19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152</v>
      </c>
      <c r="AU214" s="235" t="s">
        <v>84</v>
      </c>
      <c r="AV214" s="13" t="s">
        <v>82</v>
      </c>
      <c r="AW214" s="13" t="s">
        <v>36</v>
      </c>
      <c r="AX214" s="13" t="s">
        <v>74</v>
      </c>
      <c r="AY214" s="235" t="s">
        <v>141</v>
      </c>
    </row>
    <row r="215" spans="1:51" s="14" customFormat="1" ht="12">
      <c r="A215" s="14"/>
      <c r="B215" s="236"/>
      <c r="C215" s="237"/>
      <c r="D215" s="227" t="s">
        <v>152</v>
      </c>
      <c r="E215" s="238" t="s">
        <v>19</v>
      </c>
      <c r="F215" s="239" t="s">
        <v>268</v>
      </c>
      <c r="G215" s="237"/>
      <c r="H215" s="240">
        <v>0.154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152</v>
      </c>
      <c r="AU215" s="246" t="s">
        <v>84</v>
      </c>
      <c r="AV215" s="14" t="s">
        <v>84</v>
      </c>
      <c r="AW215" s="14" t="s">
        <v>36</v>
      </c>
      <c r="AX215" s="14" t="s">
        <v>82</v>
      </c>
      <c r="AY215" s="246" t="s">
        <v>141</v>
      </c>
    </row>
    <row r="216" spans="1:65" s="2" customFormat="1" ht="16.5" customHeight="1">
      <c r="A216" s="40"/>
      <c r="B216" s="41"/>
      <c r="C216" s="207" t="s">
        <v>269</v>
      </c>
      <c r="D216" s="207" t="s">
        <v>144</v>
      </c>
      <c r="E216" s="208" t="s">
        <v>270</v>
      </c>
      <c r="F216" s="209" t="s">
        <v>271</v>
      </c>
      <c r="G216" s="210" t="s">
        <v>272</v>
      </c>
      <c r="H216" s="211">
        <v>0.009</v>
      </c>
      <c r="I216" s="212"/>
      <c r="J216" s="213">
        <f>ROUND(I216*H216,2)</f>
        <v>0</v>
      </c>
      <c r="K216" s="209" t="s">
        <v>148</v>
      </c>
      <c r="L216" s="46"/>
      <c r="M216" s="214" t="s">
        <v>19</v>
      </c>
      <c r="N216" s="215" t="s">
        <v>45</v>
      </c>
      <c r="O216" s="86"/>
      <c r="P216" s="216">
        <f>O216*H216</f>
        <v>0</v>
      </c>
      <c r="Q216" s="216">
        <v>1.04161</v>
      </c>
      <c r="R216" s="216">
        <f>Q216*H216</f>
        <v>0.00937449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142</v>
      </c>
      <c r="AT216" s="218" t="s">
        <v>144</v>
      </c>
      <c r="AU216" s="218" t="s">
        <v>84</v>
      </c>
      <c r="AY216" s="19" t="s">
        <v>141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82</v>
      </c>
      <c r="BK216" s="219">
        <f>ROUND(I216*H216,2)</f>
        <v>0</v>
      </c>
      <c r="BL216" s="19" t="s">
        <v>142</v>
      </c>
      <c r="BM216" s="218" t="s">
        <v>273</v>
      </c>
    </row>
    <row r="217" spans="1:47" s="2" customFormat="1" ht="12">
      <c r="A217" s="40"/>
      <c r="B217" s="41"/>
      <c r="C217" s="42"/>
      <c r="D217" s="220" t="s">
        <v>150</v>
      </c>
      <c r="E217" s="42"/>
      <c r="F217" s="221" t="s">
        <v>274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150</v>
      </c>
      <c r="AU217" s="19" t="s">
        <v>84</v>
      </c>
    </row>
    <row r="218" spans="1:51" s="13" customFormat="1" ht="12">
      <c r="A218" s="13"/>
      <c r="B218" s="225"/>
      <c r="C218" s="226"/>
      <c r="D218" s="227" t="s">
        <v>152</v>
      </c>
      <c r="E218" s="228" t="s">
        <v>19</v>
      </c>
      <c r="F218" s="229" t="s">
        <v>194</v>
      </c>
      <c r="G218" s="226"/>
      <c r="H218" s="228" t="s">
        <v>19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152</v>
      </c>
      <c r="AU218" s="235" t="s">
        <v>84</v>
      </c>
      <c r="AV218" s="13" t="s">
        <v>82</v>
      </c>
      <c r="AW218" s="13" t="s">
        <v>36</v>
      </c>
      <c r="AX218" s="13" t="s">
        <v>74</v>
      </c>
      <c r="AY218" s="235" t="s">
        <v>141</v>
      </c>
    </row>
    <row r="219" spans="1:51" s="14" customFormat="1" ht="12">
      <c r="A219" s="14"/>
      <c r="B219" s="236"/>
      <c r="C219" s="237"/>
      <c r="D219" s="227" t="s">
        <v>152</v>
      </c>
      <c r="E219" s="238" t="s">
        <v>19</v>
      </c>
      <c r="F219" s="239" t="s">
        <v>275</v>
      </c>
      <c r="G219" s="237"/>
      <c r="H219" s="240">
        <v>0.009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152</v>
      </c>
      <c r="AU219" s="246" t="s">
        <v>84</v>
      </c>
      <c r="AV219" s="14" t="s">
        <v>84</v>
      </c>
      <c r="AW219" s="14" t="s">
        <v>36</v>
      </c>
      <c r="AX219" s="14" t="s">
        <v>82</v>
      </c>
      <c r="AY219" s="246" t="s">
        <v>141</v>
      </c>
    </row>
    <row r="220" spans="1:65" s="2" customFormat="1" ht="16.5" customHeight="1">
      <c r="A220" s="40"/>
      <c r="B220" s="41"/>
      <c r="C220" s="207" t="s">
        <v>7</v>
      </c>
      <c r="D220" s="207" t="s">
        <v>144</v>
      </c>
      <c r="E220" s="208" t="s">
        <v>276</v>
      </c>
      <c r="F220" s="209" t="s">
        <v>277</v>
      </c>
      <c r="G220" s="210" t="s">
        <v>147</v>
      </c>
      <c r="H220" s="211">
        <v>1.931</v>
      </c>
      <c r="I220" s="212"/>
      <c r="J220" s="213">
        <f>ROUND(I220*H220,2)</f>
        <v>0</v>
      </c>
      <c r="K220" s="209" t="s">
        <v>148</v>
      </c>
      <c r="L220" s="46"/>
      <c r="M220" s="214" t="s">
        <v>19</v>
      </c>
      <c r="N220" s="215" t="s">
        <v>45</v>
      </c>
      <c r="O220" s="86"/>
      <c r="P220" s="216">
        <f>O220*H220</f>
        <v>0</v>
      </c>
      <c r="Q220" s="216">
        <v>0.00013</v>
      </c>
      <c r="R220" s="216">
        <f>Q220*H220</f>
        <v>0.00025102999999999996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142</v>
      </c>
      <c r="AT220" s="218" t="s">
        <v>144</v>
      </c>
      <c r="AU220" s="218" t="s">
        <v>84</v>
      </c>
      <c r="AY220" s="19" t="s">
        <v>141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82</v>
      </c>
      <c r="BK220" s="219">
        <f>ROUND(I220*H220,2)</f>
        <v>0</v>
      </c>
      <c r="BL220" s="19" t="s">
        <v>142</v>
      </c>
      <c r="BM220" s="218" t="s">
        <v>278</v>
      </c>
    </row>
    <row r="221" spans="1:47" s="2" customFormat="1" ht="12">
      <c r="A221" s="40"/>
      <c r="B221" s="41"/>
      <c r="C221" s="42"/>
      <c r="D221" s="220" t="s">
        <v>150</v>
      </c>
      <c r="E221" s="42"/>
      <c r="F221" s="221" t="s">
        <v>279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150</v>
      </c>
      <c r="AU221" s="19" t="s">
        <v>84</v>
      </c>
    </row>
    <row r="222" spans="1:51" s="13" customFormat="1" ht="12">
      <c r="A222" s="13"/>
      <c r="B222" s="225"/>
      <c r="C222" s="226"/>
      <c r="D222" s="227" t="s">
        <v>152</v>
      </c>
      <c r="E222" s="228" t="s">
        <v>19</v>
      </c>
      <c r="F222" s="229" t="s">
        <v>194</v>
      </c>
      <c r="G222" s="226"/>
      <c r="H222" s="228" t="s">
        <v>19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152</v>
      </c>
      <c r="AU222" s="235" t="s">
        <v>84</v>
      </c>
      <c r="AV222" s="13" t="s">
        <v>82</v>
      </c>
      <c r="AW222" s="13" t="s">
        <v>36</v>
      </c>
      <c r="AX222" s="13" t="s">
        <v>74</v>
      </c>
      <c r="AY222" s="235" t="s">
        <v>141</v>
      </c>
    </row>
    <row r="223" spans="1:51" s="14" customFormat="1" ht="12">
      <c r="A223" s="14"/>
      <c r="B223" s="236"/>
      <c r="C223" s="237"/>
      <c r="D223" s="227" t="s">
        <v>152</v>
      </c>
      <c r="E223" s="238" t="s">
        <v>19</v>
      </c>
      <c r="F223" s="239" t="s">
        <v>280</v>
      </c>
      <c r="G223" s="237"/>
      <c r="H223" s="240">
        <v>1.931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152</v>
      </c>
      <c r="AU223" s="246" t="s">
        <v>84</v>
      </c>
      <c r="AV223" s="14" t="s">
        <v>84</v>
      </c>
      <c r="AW223" s="14" t="s">
        <v>36</v>
      </c>
      <c r="AX223" s="14" t="s">
        <v>82</v>
      </c>
      <c r="AY223" s="246" t="s">
        <v>141</v>
      </c>
    </row>
    <row r="224" spans="1:65" s="2" customFormat="1" ht="24.15" customHeight="1">
      <c r="A224" s="40"/>
      <c r="B224" s="41"/>
      <c r="C224" s="207" t="s">
        <v>281</v>
      </c>
      <c r="D224" s="207" t="s">
        <v>144</v>
      </c>
      <c r="E224" s="208" t="s">
        <v>282</v>
      </c>
      <c r="F224" s="209" t="s">
        <v>283</v>
      </c>
      <c r="G224" s="210" t="s">
        <v>259</v>
      </c>
      <c r="H224" s="211">
        <v>40</v>
      </c>
      <c r="I224" s="212"/>
      <c r="J224" s="213">
        <f>ROUND(I224*H224,2)</f>
        <v>0</v>
      </c>
      <c r="K224" s="209" t="s">
        <v>148</v>
      </c>
      <c r="L224" s="46"/>
      <c r="M224" s="214" t="s">
        <v>19</v>
      </c>
      <c r="N224" s="215" t="s">
        <v>45</v>
      </c>
      <c r="O224" s="86"/>
      <c r="P224" s="216">
        <f>O224*H224</f>
        <v>0</v>
      </c>
      <c r="Q224" s="216">
        <v>0.00105</v>
      </c>
      <c r="R224" s="216">
        <f>Q224*H224</f>
        <v>0.041999999999999996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142</v>
      </c>
      <c r="AT224" s="218" t="s">
        <v>144</v>
      </c>
      <c r="AU224" s="218" t="s">
        <v>84</v>
      </c>
      <c r="AY224" s="19" t="s">
        <v>141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82</v>
      </c>
      <c r="BK224" s="219">
        <f>ROUND(I224*H224,2)</f>
        <v>0</v>
      </c>
      <c r="BL224" s="19" t="s">
        <v>142</v>
      </c>
      <c r="BM224" s="218" t="s">
        <v>284</v>
      </c>
    </row>
    <row r="225" spans="1:47" s="2" customFormat="1" ht="12">
      <c r="A225" s="40"/>
      <c r="B225" s="41"/>
      <c r="C225" s="42"/>
      <c r="D225" s="220" t="s">
        <v>150</v>
      </c>
      <c r="E225" s="42"/>
      <c r="F225" s="221" t="s">
        <v>285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150</v>
      </c>
      <c r="AU225" s="19" t="s">
        <v>84</v>
      </c>
    </row>
    <row r="226" spans="1:65" s="2" customFormat="1" ht="16.5" customHeight="1">
      <c r="A226" s="40"/>
      <c r="B226" s="41"/>
      <c r="C226" s="207" t="s">
        <v>286</v>
      </c>
      <c r="D226" s="207" t="s">
        <v>144</v>
      </c>
      <c r="E226" s="208" t="s">
        <v>287</v>
      </c>
      <c r="F226" s="209" t="s">
        <v>288</v>
      </c>
      <c r="G226" s="210" t="s">
        <v>147</v>
      </c>
      <c r="H226" s="211">
        <v>380</v>
      </c>
      <c r="I226" s="212"/>
      <c r="J226" s="213">
        <f>ROUND(I226*H226,2)</f>
        <v>0</v>
      </c>
      <c r="K226" s="209" t="s">
        <v>148</v>
      </c>
      <c r="L226" s="46"/>
      <c r="M226" s="214" t="s">
        <v>19</v>
      </c>
      <c r="N226" s="215" t="s">
        <v>45</v>
      </c>
      <c r="O226" s="86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142</v>
      </c>
      <c r="AT226" s="218" t="s">
        <v>144</v>
      </c>
      <c r="AU226" s="218" t="s">
        <v>84</v>
      </c>
      <c r="AY226" s="19" t="s">
        <v>141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82</v>
      </c>
      <c r="BK226" s="219">
        <f>ROUND(I226*H226,2)</f>
        <v>0</v>
      </c>
      <c r="BL226" s="19" t="s">
        <v>142</v>
      </c>
      <c r="BM226" s="218" t="s">
        <v>289</v>
      </c>
    </row>
    <row r="227" spans="1:47" s="2" customFormat="1" ht="12">
      <c r="A227" s="40"/>
      <c r="B227" s="41"/>
      <c r="C227" s="42"/>
      <c r="D227" s="220" t="s">
        <v>150</v>
      </c>
      <c r="E227" s="42"/>
      <c r="F227" s="221" t="s">
        <v>290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150</v>
      </c>
      <c r="AU227" s="19" t="s">
        <v>84</v>
      </c>
    </row>
    <row r="228" spans="1:51" s="14" customFormat="1" ht="12">
      <c r="A228" s="14"/>
      <c r="B228" s="236"/>
      <c r="C228" s="237"/>
      <c r="D228" s="227" t="s">
        <v>152</v>
      </c>
      <c r="E228" s="238" t="s">
        <v>19</v>
      </c>
      <c r="F228" s="239" t="s">
        <v>94</v>
      </c>
      <c r="G228" s="237"/>
      <c r="H228" s="240">
        <v>442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152</v>
      </c>
      <c r="AU228" s="246" t="s">
        <v>84</v>
      </c>
      <c r="AV228" s="14" t="s">
        <v>84</v>
      </c>
      <c r="AW228" s="14" t="s">
        <v>36</v>
      </c>
      <c r="AX228" s="14" t="s">
        <v>74</v>
      </c>
      <c r="AY228" s="246" t="s">
        <v>141</v>
      </c>
    </row>
    <row r="229" spans="1:51" s="13" customFormat="1" ht="12">
      <c r="A229" s="13"/>
      <c r="B229" s="225"/>
      <c r="C229" s="226"/>
      <c r="D229" s="227" t="s">
        <v>152</v>
      </c>
      <c r="E229" s="228" t="s">
        <v>19</v>
      </c>
      <c r="F229" s="229" t="s">
        <v>291</v>
      </c>
      <c r="G229" s="226"/>
      <c r="H229" s="228" t="s">
        <v>19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152</v>
      </c>
      <c r="AU229" s="235" t="s">
        <v>84</v>
      </c>
      <c r="AV229" s="13" t="s">
        <v>82</v>
      </c>
      <c r="AW229" s="13" t="s">
        <v>36</v>
      </c>
      <c r="AX229" s="13" t="s">
        <v>74</v>
      </c>
      <c r="AY229" s="235" t="s">
        <v>141</v>
      </c>
    </row>
    <row r="230" spans="1:51" s="14" customFormat="1" ht="12">
      <c r="A230" s="14"/>
      <c r="B230" s="236"/>
      <c r="C230" s="237"/>
      <c r="D230" s="227" t="s">
        <v>152</v>
      </c>
      <c r="E230" s="238" t="s">
        <v>19</v>
      </c>
      <c r="F230" s="239" t="s">
        <v>292</v>
      </c>
      <c r="G230" s="237"/>
      <c r="H230" s="240">
        <v>-62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152</v>
      </c>
      <c r="AU230" s="246" t="s">
        <v>84</v>
      </c>
      <c r="AV230" s="14" t="s">
        <v>84</v>
      </c>
      <c r="AW230" s="14" t="s">
        <v>36</v>
      </c>
      <c r="AX230" s="14" t="s">
        <v>74</v>
      </c>
      <c r="AY230" s="246" t="s">
        <v>141</v>
      </c>
    </row>
    <row r="231" spans="1:51" s="15" customFormat="1" ht="12">
      <c r="A231" s="15"/>
      <c r="B231" s="247"/>
      <c r="C231" s="248"/>
      <c r="D231" s="227" t="s">
        <v>152</v>
      </c>
      <c r="E231" s="249" t="s">
        <v>19</v>
      </c>
      <c r="F231" s="250" t="s">
        <v>205</v>
      </c>
      <c r="G231" s="248"/>
      <c r="H231" s="251">
        <v>380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7" t="s">
        <v>152</v>
      </c>
      <c r="AU231" s="257" t="s">
        <v>84</v>
      </c>
      <c r="AV231" s="15" t="s">
        <v>142</v>
      </c>
      <c r="AW231" s="15" t="s">
        <v>36</v>
      </c>
      <c r="AX231" s="15" t="s">
        <v>82</v>
      </c>
      <c r="AY231" s="257" t="s">
        <v>141</v>
      </c>
    </row>
    <row r="232" spans="1:47" s="2" customFormat="1" ht="12">
      <c r="A232" s="40"/>
      <c r="B232" s="41"/>
      <c r="C232" s="42"/>
      <c r="D232" s="227" t="s">
        <v>293</v>
      </c>
      <c r="E232" s="42"/>
      <c r="F232" s="258" t="s">
        <v>294</v>
      </c>
      <c r="G232" s="42"/>
      <c r="H232" s="42"/>
      <c r="I232" s="4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U232" s="19" t="s">
        <v>84</v>
      </c>
    </row>
    <row r="233" spans="1:47" s="2" customFormat="1" ht="12">
      <c r="A233" s="40"/>
      <c r="B233" s="41"/>
      <c r="C233" s="42"/>
      <c r="D233" s="227" t="s">
        <v>293</v>
      </c>
      <c r="E233" s="42"/>
      <c r="F233" s="259" t="s">
        <v>180</v>
      </c>
      <c r="G233" s="42"/>
      <c r="H233" s="260">
        <v>0</v>
      </c>
      <c r="I233" s="4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U233" s="19" t="s">
        <v>84</v>
      </c>
    </row>
    <row r="234" spans="1:47" s="2" customFormat="1" ht="12">
      <c r="A234" s="40"/>
      <c r="B234" s="41"/>
      <c r="C234" s="42"/>
      <c r="D234" s="227" t="s">
        <v>293</v>
      </c>
      <c r="E234" s="42"/>
      <c r="F234" s="259" t="s">
        <v>295</v>
      </c>
      <c r="G234" s="42"/>
      <c r="H234" s="260">
        <v>115</v>
      </c>
      <c r="I234" s="42"/>
      <c r="J234" s="42"/>
      <c r="K234" s="42"/>
      <c r="L234" s="46"/>
      <c r="M234" s="223"/>
      <c r="N234" s="224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U234" s="19" t="s">
        <v>84</v>
      </c>
    </row>
    <row r="235" spans="1:47" s="2" customFormat="1" ht="12">
      <c r="A235" s="40"/>
      <c r="B235" s="41"/>
      <c r="C235" s="42"/>
      <c r="D235" s="227" t="s">
        <v>293</v>
      </c>
      <c r="E235" s="42"/>
      <c r="F235" s="259" t="s">
        <v>194</v>
      </c>
      <c r="G235" s="42"/>
      <c r="H235" s="260">
        <v>0</v>
      </c>
      <c r="I235" s="4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U235" s="19" t="s">
        <v>84</v>
      </c>
    </row>
    <row r="236" spans="1:47" s="2" customFormat="1" ht="12">
      <c r="A236" s="40"/>
      <c r="B236" s="41"/>
      <c r="C236" s="42"/>
      <c r="D236" s="227" t="s">
        <v>293</v>
      </c>
      <c r="E236" s="42"/>
      <c r="F236" s="259" t="s">
        <v>296</v>
      </c>
      <c r="G236" s="42"/>
      <c r="H236" s="260">
        <v>60</v>
      </c>
      <c r="I236" s="4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U236" s="19" t="s">
        <v>84</v>
      </c>
    </row>
    <row r="237" spans="1:47" s="2" customFormat="1" ht="12">
      <c r="A237" s="40"/>
      <c r="B237" s="41"/>
      <c r="C237" s="42"/>
      <c r="D237" s="227" t="s">
        <v>293</v>
      </c>
      <c r="E237" s="42"/>
      <c r="F237" s="259" t="s">
        <v>196</v>
      </c>
      <c r="G237" s="42"/>
      <c r="H237" s="260">
        <v>0</v>
      </c>
      <c r="I237" s="4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U237" s="19" t="s">
        <v>84</v>
      </c>
    </row>
    <row r="238" spans="1:47" s="2" customFormat="1" ht="12">
      <c r="A238" s="40"/>
      <c r="B238" s="41"/>
      <c r="C238" s="42"/>
      <c r="D238" s="227" t="s">
        <v>293</v>
      </c>
      <c r="E238" s="42"/>
      <c r="F238" s="259" t="s">
        <v>297</v>
      </c>
      <c r="G238" s="42"/>
      <c r="H238" s="260">
        <v>68</v>
      </c>
      <c r="I238" s="42"/>
      <c r="J238" s="42"/>
      <c r="K238" s="42"/>
      <c r="L238" s="46"/>
      <c r="M238" s="223"/>
      <c r="N238" s="224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U238" s="19" t="s">
        <v>84</v>
      </c>
    </row>
    <row r="239" spans="1:47" s="2" customFormat="1" ht="12">
      <c r="A239" s="40"/>
      <c r="B239" s="41"/>
      <c r="C239" s="42"/>
      <c r="D239" s="227" t="s">
        <v>293</v>
      </c>
      <c r="E239" s="42"/>
      <c r="F239" s="259" t="s">
        <v>198</v>
      </c>
      <c r="G239" s="42"/>
      <c r="H239" s="260">
        <v>0</v>
      </c>
      <c r="I239" s="4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U239" s="19" t="s">
        <v>84</v>
      </c>
    </row>
    <row r="240" spans="1:47" s="2" customFormat="1" ht="12">
      <c r="A240" s="40"/>
      <c r="B240" s="41"/>
      <c r="C240" s="42"/>
      <c r="D240" s="227" t="s">
        <v>293</v>
      </c>
      <c r="E240" s="42"/>
      <c r="F240" s="259" t="s">
        <v>298</v>
      </c>
      <c r="G240" s="42"/>
      <c r="H240" s="260">
        <v>54</v>
      </c>
      <c r="I240" s="4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U240" s="19" t="s">
        <v>84</v>
      </c>
    </row>
    <row r="241" spans="1:47" s="2" customFormat="1" ht="12">
      <c r="A241" s="40"/>
      <c r="B241" s="41"/>
      <c r="C241" s="42"/>
      <c r="D241" s="227" t="s">
        <v>293</v>
      </c>
      <c r="E241" s="42"/>
      <c r="F241" s="259" t="s">
        <v>200</v>
      </c>
      <c r="G241" s="42"/>
      <c r="H241" s="260">
        <v>0</v>
      </c>
      <c r="I241" s="4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U241" s="19" t="s">
        <v>84</v>
      </c>
    </row>
    <row r="242" spans="1:47" s="2" customFormat="1" ht="12">
      <c r="A242" s="40"/>
      <c r="B242" s="41"/>
      <c r="C242" s="42"/>
      <c r="D242" s="227" t="s">
        <v>293</v>
      </c>
      <c r="E242" s="42"/>
      <c r="F242" s="259" t="s">
        <v>299</v>
      </c>
      <c r="G242" s="42"/>
      <c r="H242" s="260">
        <v>50</v>
      </c>
      <c r="I242" s="42"/>
      <c r="J242" s="42"/>
      <c r="K242" s="42"/>
      <c r="L242" s="46"/>
      <c r="M242" s="223"/>
      <c r="N242" s="22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U242" s="19" t="s">
        <v>84</v>
      </c>
    </row>
    <row r="243" spans="1:47" s="2" customFormat="1" ht="12">
      <c r="A243" s="40"/>
      <c r="B243" s="41"/>
      <c r="C243" s="42"/>
      <c r="D243" s="227" t="s">
        <v>293</v>
      </c>
      <c r="E243" s="42"/>
      <c r="F243" s="259" t="s">
        <v>201</v>
      </c>
      <c r="G243" s="42"/>
      <c r="H243" s="260">
        <v>0</v>
      </c>
      <c r="I243" s="4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U243" s="19" t="s">
        <v>84</v>
      </c>
    </row>
    <row r="244" spans="1:47" s="2" customFormat="1" ht="12">
      <c r="A244" s="40"/>
      <c r="B244" s="41"/>
      <c r="C244" s="42"/>
      <c r="D244" s="227" t="s">
        <v>293</v>
      </c>
      <c r="E244" s="42"/>
      <c r="F244" s="259" t="s">
        <v>300</v>
      </c>
      <c r="G244" s="42"/>
      <c r="H244" s="260">
        <v>95</v>
      </c>
      <c r="I244" s="42"/>
      <c r="J244" s="42"/>
      <c r="K244" s="42"/>
      <c r="L244" s="46"/>
      <c r="M244" s="223"/>
      <c r="N244" s="224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U244" s="19" t="s">
        <v>84</v>
      </c>
    </row>
    <row r="245" spans="1:47" s="2" customFormat="1" ht="12">
      <c r="A245" s="40"/>
      <c r="B245" s="41"/>
      <c r="C245" s="42"/>
      <c r="D245" s="227" t="s">
        <v>293</v>
      </c>
      <c r="E245" s="42"/>
      <c r="F245" s="259" t="s">
        <v>205</v>
      </c>
      <c r="G245" s="42"/>
      <c r="H245" s="260">
        <v>442</v>
      </c>
      <c r="I245" s="4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U245" s="19" t="s">
        <v>84</v>
      </c>
    </row>
    <row r="246" spans="1:65" s="2" customFormat="1" ht="16.5" customHeight="1">
      <c r="A246" s="40"/>
      <c r="B246" s="41"/>
      <c r="C246" s="207" t="s">
        <v>301</v>
      </c>
      <c r="D246" s="207" t="s">
        <v>144</v>
      </c>
      <c r="E246" s="208" t="s">
        <v>302</v>
      </c>
      <c r="F246" s="209" t="s">
        <v>303</v>
      </c>
      <c r="G246" s="210" t="s">
        <v>265</v>
      </c>
      <c r="H246" s="211">
        <v>0.638</v>
      </c>
      <c r="I246" s="212"/>
      <c r="J246" s="213">
        <f>ROUND(I246*H246,2)</f>
        <v>0</v>
      </c>
      <c r="K246" s="209" t="s">
        <v>148</v>
      </c>
      <c r="L246" s="46"/>
      <c r="M246" s="214" t="s">
        <v>19</v>
      </c>
      <c r="N246" s="215" t="s">
        <v>45</v>
      </c>
      <c r="O246" s="86"/>
      <c r="P246" s="216">
        <f>O246*H246</f>
        <v>0</v>
      </c>
      <c r="Q246" s="216">
        <v>0.42</v>
      </c>
      <c r="R246" s="216">
        <f>Q246*H246</f>
        <v>0.26796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142</v>
      </c>
      <c r="AT246" s="218" t="s">
        <v>144</v>
      </c>
      <c r="AU246" s="218" t="s">
        <v>84</v>
      </c>
      <c r="AY246" s="19" t="s">
        <v>141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82</v>
      </c>
      <c r="BK246" s="219">
        <f>ROUND(I246*H246,2)</f>
        <v>0</v>
      </c>
      <c r="BL246" s="19" t="s">
        <v>142</v>
      </c>
      <c r="BM246" s="218" t="s">
        <v>304</v>
      </c>
    </row>
    <row r="247" spans="1:47" s="2" customFormat="1" ht="12">
      <c r="A247" s="40"/>
      <c r="B247" s="41"/>
      <c r="C247" s="42"/>
      <c r="D247" s="220" t="s">
        <v>150</v>
      </c>
      <c r="E247" s="42"/>
      <c r="F247" s="221" t="s">
        <v>305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150</v>
      </c>
      <c r="AU247" s="19" t="s">
        <v>84</v>
      </c>
    </row>
    <row r="248" spans="1:51" s="13" customFormat="1" ht="12">
      <c r="A248" s="13"/>
      <c r="B248" s="225"/>
      <c r="C248" s="226"/>
      <c r="D248" s="227" t="s">
        <v>152</v>
      </c>
      <c r="E248" s="228" t="s">
        <v>19</v>
      </c>
      <c r="F248" s="229" t="s">
        <v>194</v>
      </c>
      <c r="G248" s="226"/>
      <c r="H248" s="228" t="s">
        <v>19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152</v>
      </c>
      <c r="AU248" s="235" t="s">
        <v>84</v>
      </c>
      <c r="AV248" s="13" t="s">
        <v>82</v>
      </c>
      <c r="AW248" s="13" t="s">
        <v>36</v>
      </c>
      <c r="AX248" s="13" t="s">
        <v>74</v>
      </c>
      <c r="AY248" s="235" t="s">
        <v>141</v>
      </c>
    </row>
    <row r="249" spans="1:51" s="14" customFormat="1" ht="12">
      <c r="A249" s="14"/>
      <c r="B249" s="236"/>
      <c r="C249" s="237"/>
      <c r="D249" s="227" t="s">
        <v>152</v>
      </c>
      <c r="E249" s="238" t="s">
        <v>19</v>
      </c>
      <c r="F249" s="239" t="s">
        <v>306</v>
      </c>
      <c r="G249" s="237"/>
      <c r="H249" s="240">
        <v>0.638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152</v>
      </c>
      <c r="AU249" s="246" t="s">
        <v>84</v>
      </c>
      <c r="AV249" s="14" t="s">
        <v>84</v>
      </c>
      <c r="AW249" s="14" t="s">
        <v>36</v>
      </c>
      <c r="AX249" s="14" t="s">
        <v>82</v>
      </c>
      <c r="AY249" s="246" t="s">
        <v>141</v>
      </c>
    </row>
    <row r="250" spans="1:63" s="12" customFormat="1" ht="22.8" customHeight="1">
      <c r="A250" s="12"/>
      <c r="B250" s="191"/>
      <c r="C250" s="192"/>
      <c r="D250" s="193" t="s">
        <v>73</v>
      </c>
      <c r="E250" s="205" t="s">
        <v>206</v>
      </c>
      <c r="F250" s="205" t="s">
        <v>307</v>
      </c>
      <c r="G250" s="192"/>
      <c r="H250" s="192"/>
      <c r="I250" s="195"/>
      <c r="J250" s="206">
        <f>BK250</f>
        <v>0</v>
      </c>
      <c r="K250" s="192"/>
      <c r="L250" s="197"/>
      <c r="M250" s="198"/>
      <c r="N250" s="199"/>
      <c r="O250" s="199"/>
      <c r="P250" s="200">
        <f>SUM(P251:P344)</f>
        <v>0</v>
      </c>
      <c r="Q250" s="199"/>
      <c r="R250" s="200">
        <f>SUM(R251:R344)</f>
        <v>0.06616</v>
      </c>
      <c r="S250" s="199"/>
      <c r="T250" s="201">
        <f>SUM(T251:T344)</f>
        <v>9.07876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82</v>
      </c>
      <c r="AT250" s="203" t="s">
        <v>73</v>
      </c>
      <c r="AU250" s="203" t="s">
        <v>82</v>
      </c>
      <c r="AY250" s="202" t="s">
        <v>141</v>
      </c>
      <c r="BK250" s="204">
        <f>SUM(BK251:BK344)</f>
        <v>0</v>
      </c>
    </row>
    <row r="251" spans="1:65" s="2" customFormat="1" ht="24.15" customHeight="1">
      <c r="A251" s="40"/>
      <c r="B251" s="41"/>
      <c r="C251" s="207" t="s">
        <v>308</v>
      </c>
      <c r="D251" s="207" t="s">
        <v>144</v>
      </c>
      <c r="E251" s="208" t="s">
        <v>309</v>
      </c>
      <c r="F251" s="209" t="s">
        <v>310</v>
      </c>
      <c r="G251" s="210" t="s">
        <v>147</v>
      </c>
      <c r="H251" s="211">
        <v>442</v>
      </c>
      <c r="I251" s="212"/>
      <c r="J251" s="213">
        <f>ROUND(I251*H251,2)</f>
        <v>0</v>
      </c>
      <c r="K251" s="209" t="s">
        <v>148</v>
      </c>
      <c r="L251" s="46"/>
      <c r="M251" s="214" t="s">
        <v>19</v>
      </c>
      <c r="N251" s="215" t="s">
        <v>45</v>
      </c>
      <c r="O251" s="86"/>
      <c r="P251" s="216">
        <f>O251*H251</f>
        <v>0</v>
      </c>
      <c r="Q251" s="216">
        <v>0.00013</v>
      </c>
      <c r="R251" s="216">
        <f>Q251*H251</f>
        <v>0.05746</v>
      </c>
      <c r="S251" s="216">
        <v>0</v>
      </c>
      <c r="T251" s="21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142</v>
      </c>
      <c r="AT251" s="218" t="s">
        <v>144</v>
      </c>
      <c r="AU251" s="218" t="s">
        <v>84</v>
      </c>
      <c r="AY251" s="19" t="s">
        <v>141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82</v>
      </c>
      <c r="BK251" s="219">
        <f>ROUND(I251*H251,2)</f>
        <v>0</v>
      </c>
      <c r="BL251" s="19" t="s">
        <v>142</v>
      </c>
      <c r="BM251" s="218" t="s">
        <v>311</v>
      </c>
    </row>
    <row r="252" spans="1:47" s="2" customFormat="1" ht="12">
      <c r="A252" s="40"/>
      <c r="B252" s="41"/>
      <c r="C252" s="42"/>
      <c r="D252" s="220" t="s">
        <v>150</v>
      </c>
      <c r="E252" s="42"/>
      <c r="F252" s="221" t="s">
        <v>312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150</v>
      </c>
      <c r="AU252" s="19" t="s">
        <v>84</v>
      </c>
    </row>
    <row r="253" spans="1:51" s="14" customFormat="1" ht="12">
      <c r="A253" s="14"/>
      <c r="B253" s="236"/>
      <c r="C253" s="237"/>
      <c r="D253" s="227" t="s">
        <v>152</v>
      </c>
      <c r="E253" s="238" t="s">
        <v>19</v>
      </c>
      <c r="F253" s="239" t="s">
        <v>94</v>
      </c>
      <c r="G253" s="237"/>
      <c r="H253" s="240">
        <v>442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152</v>
      </c>
      <c r="AU253" s="246" t="s">
        <v>84</v>
      </c>
      <c r="AV253" s="14" t="s">
        <v>84</v>
      </c>
      <c r="AW253" s="14" t="s">
        <v>36</v>
      </c>
      <c r="AX253" s="14" t="s">
        <v>82</v>
      </c>
      <c r="AY253" s="246" t="s">
        <v>141</v>
      </c>
    </row>
    <row r="254" spans="1:47" s="2" customFormat="1" ht="12">
      <c r="A254" s="40"/>
      <c r="B254" s="41"/>
      <c r="C254" s="42"/>
      <c r="D254" s="227" t="s">
        <v>293</v>
      </c>
      <c r="E254" s="42"/>
      <c r="F254" s="258" t="s">
        <v>294</v>
      </c>
      <c r="G254" s="42"/>
      <c r="H254" s="42"/>
      <c r="I254" s="4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U254" s="19" t="s">
        <v>84</v>
      </c>
    </row>
    <row r="255" spans="1:47" s="2" customFormat="1" ht="12">
      <c r="A255" s="40"/>
      <c r="B255" s="41"/>
      <c r="C255" s="42"/>
      <c r="D255" s="227" t="s">
        <v>293</v>
      </c>
      <c r="E255" s="42"/>
      <c r="F255" s="259" t="s">
        <v>180</v>
      </c>
      <c r="G255" s="42"/>
      <c r="H255" s="260">
        <v>0</v>
      </c>
      <c r="I255" s="42"/>
      <c r="J255" s="42"/>
      <c r="K255" s="42"/>
      <c r="L255" s="46"/>
      <c r="M255" s="223"/>
      <c r="N255" s="22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U255" s="19" t="s">
        <v>84</v>
      </c>
    </row>
    <row r="256" spans="1:47" s="2" customFormat="1" ht="12">
      <c r="A256" s="40"/>
      <c r="B256" s="41"/>
      <c r="C256" s="42"/>
      <c r="D256" s="227" t="s">
        <v>293</v>
      </c>
      <c r="E256" s="42"/>
      <c r="F256" s="259" t="s">
        <v>295</v>
      </c>
      <c r="G256" s="42"/>
      <c r="H256" s="260">
        <v>115</v>
      </c>
      <c r="I256" s="42"/>
      <c r="J256" s="42"/>
      <c r="K256" s="42"/>
      <c r="L256" s="46"/>
      <c r="M256" s="223"/>
      <c r="N256" s="22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U256" s="19" t="s">
        <v>84</v>
      </c>
    </row>
    <row r="257" spans="1:47" s="2" customFormat="1" ht="12">
      <c r="A257" s="40"/>
      <c r="B257" s="41"/>
      <c r="C257" s="42"/>
      <c r="D257" s="227" t="s">
        <v>293</v>
      </c>
      <c r="E257" s="42"/>
      <c r="F257" s="259" t="s">
        <v>194</v>
      </c>
      <c r="G257" s="42"/>
      <c r="H257" s="260">
        <v>0</v>
      </c>
      <c r="I257" s="4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U257" s="19" t="s">
        <v>84</v>
      </c>
    </row>
    <row r="258" spans="1:47" s="2" customFormat="1" ht="12">
      <c r="A258" s="40"/>
      <c r="B258" s="41"/>
      <c r="C258" s="42"/>
      <c r="D258" s="227" t="s">
        <v>293</v>
      </c>
      <c r="E258" s="42"/>
      <c r="F258" s="259" t="s">
        <v>296</v>
      </c>
      <c r="G258" s="42"/>
      <c r="H258" s="260">
        <v>60</v>
      </c>
      <c r="I258" s="4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U258" s="19" t="s">
        <v>84</v>
      </c>
    </row>
    <row r="259" spans="1:47" s="2" customFormat="1" ht="12">
      <c r="A259" s="40"/>
      <c r="B259" s="41"/>
      <c r="C259" s="42"/>
      <c r="D259" s="227" t="s">
        <v>293</v>
      </c>
      <c r="E259" s="42"/>
      <c r="F259" s="259" t="s">
        <v>196</v>
      </c>
      <c r="G259" s="42"/>
      <c r="H259" s="260">
        <v>0</v>
      </c>
      <c r="I259" s="42"/>
      <c r="J259" s="42"/>
      <c r="K259" s="42"/>
      <c r="L259" s="46"/>
      <c r="M259" s="223"/>
      <c r="N259" s="22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U259" s="19" t="s">
        <v>84</v>
      </c>
    </row>
    <row r="260" spans="1:47" s="2" customFormat="1" ht="12">
      <c r="A260" s="40"/>
      <c r="B260" s="41"/>
      <c r="C260" s="42"/>
      <c r="D260" s="227" t="s">
        <v>293</v>
      </c>
      <c r="E260" s="42"/>
      <c r="F260" s="259" t="s">
        <v>297</v>
      </c>
      <c r="G260" s="42"/>
      <c r="H260" s="260">
        <v>68</v>
      </c>
      <c r="I260" s="4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U260" s="19" t="s">
        <v>84</v>
      </c>
    </row>
    <row r="261" spans="1:47" s="2" customFormat="1" ht="12">
      <c r="A261" s="40"/>
      <c r="B261" s="41"/>
      <c r="C261" s="42"/>
      <c r="D261" s="227" t="s">
        <v>293</v>
      </c>
      <c r="E261" s="42"/>
      <c r="F261" s="259" t="s">
        <v>198</v>
      </c>
      <c r="G261" s="42"/>
      <c r="H261" s="260">
        <v>0</v>
      </c>
      <c r="I261" s="4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U261" s="19" t="s">
        <v>84</v>
      </c>
    </row>
    <row r="262" spans="1:47" s="2" customFormat="1" ht="12">
      <c r="A262" s="40"/>
      <c r="B262" s="41"/>
      <c r="C262" s="42"/>
      <c r="D262" s="227" t="s">
        <v>293</v>
      </c>
      <c r="E262" s="42"/>
      <c r="F262" s="259" t="s">
        <v>298</v>
      </c>
      <c r="G262" s="42"/>
      <c r="H262" s="260">
        <v>54</v>
      </c>
      <c r="I262" s="4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U262" s="19" t="s">
        <v>84</v>
      </c>
    </row>
    <row r="263" spans="1:47" s="2" customFormat="1" ht="12">
      <c r="A263" s="40"/>
      <c r="B263" s="41"/>
      <c r="C263" s="42"/>
      <c r="D263" s="227" t="s">
        <v>293</v>
      </c>
      <c r="E263" s="42"/>
      <c r="F263" s="259" t="s">
        <v>200</v>
      </c>
      <c r="G263" s="42"/>
      <c r="H263" s="260">
        <v>0</v>
      </c>
      <c r="I263" s="4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U263" s="19" t="s">
        <v>84</v>
      </c>
    </row>
    <row r="264" spans="1:47" s="2" customFormat="1" ht="12">
      <c r="A264" s="40"/>
      <c r="B264" s="41"/>
      <c r="C264" s="42"/>
      <c r="D264" s="227" t="s">
        <v>293</v>
      </c>
      <c r="E264" s="42"/>
      <c r="F264" s="259" t="s">
        <v>299</v>
      </c>
      <c r="G264" s="42"/>
      <c r="H264" s="260">
        <v>50</v>
      </c>
      <c r="I264" s="42"/>
      <c r="J264" s="42"/>
      <c r="K264" s="42"/>
      <c r="L264" s="46"/>
      <c r="M264" s="223"/>
      <c r="N264" s="22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U264" s="19" t="s">
        <v>84</v>
      </c>
    </row>
    <row r="265" spans="1:47" s="2" customFormat="1" ht="12">
      <c r="A265" s="40"/>
      <c r="B265" s="41"/>
      <c r="C265" s="42"/>
      <c r="D265" s="227" t="s">
        <v>293</v>
      </c>
      <c r="E265" s="42"/>
      <c r="F265" s="259" t="s">
        <v>201</v>
      </c>
      <c r="G265" s="42"/>
      <c r="H265" s="260">
        <v>0</v>
      </c>
      <c r="I265" s="42"/>
      <c r="J265" s="42"/>
      <c r="K265" s="42"/>
      <c r="L265" s="46"/>
      <c r="M265" s="223"/>
      <c r="N265" s="22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U265" s="19" t="s">
        <v>84</v>
      </c>
    </row>
    <row r="266" spans="1:47" s="2" customFormat="1" ht="12">
      <c r="A266" s="40"/>
      <c r="B266" s="41"/>
      <c r="C266" s="42"/>
      <c r="D266" s="227" t="s">
        <v>293</v>
      </c>
      <c r="E266" s="42"/>
      <c r="F266" s="259" t="s">
        <v>300</v>
      </c>
      <c r="G266" s="42"/>
      <c r="H266" s="260">
        <v>95</v>
      </c>
      <c r="I266" s="4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U266" s="19" t="s">
        <v>84</v>
      </c>
    </row>
    <row r="267" spans="1:47" s="2" customFormat="1" ht="12">
      <c r="A267" s="40"/>
      <c r="B267" s="41"/>
      <c r="C267" s="42"/>
      <c r="D267" s="227" t="s">
        <v>293</v>
      </c>
      <c r="E267" s="42"/>
      <c r="F267" s="259" t="s">
        <v>205</v>
      </c>
      <c r="G267" s="42"/>
      <c r="H267" s="260">
        <v>442</v>
      </c>
      <c r="I267" s="4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U267" s="19" t="s">
        <v>84</v>
      </c>
    </row>
    <row r="268" spans="1:65" s="2" customFormat="1" ht="16.5" customHeight="1">
      <c r="A268" s="40"/>
      <c r="B268" s="41"/>
      <c r="C268" s="207" t="s">
        <v>313</v>
      </c>
      <c r="D268" s="207" t="s">
        <v>144</v>
      </c>
      <c r="E268" s="208" t="s">
        <v>314</v>
      </c>
      <c r="F268" s="209" t="s">
        <v>315</v>
      </c>
      <c r="G268" s="210" t="s">
        <v>147</v>
      </c>
      <c r="H268" s="211">
        <v>442</v>
      </c>
      <c r="I268" s="212"/>
      <c r="J268" s="213">
        <f>ROUND(I268*H268,2)</f>
        <v>0</v>
      </c>
      <c r="K268" s="209" t="s">
        <v>148</v>
      </c>
      <c r="L268" s="46"/>
      <c r="M268" s="214" t="s">
        <v>19</v>
      </c>
      <c r="N268" s="215" t="s">
        <v>45</v>
      </c>
      <c r="O268" s="86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142</v>
      </c>
      <c r="AT268" s="218" t="s">
        <v>144</v>
      </c>
      <c r="AU268" s="218" t="s">
        <v>84</v>
      </c>
      <c r="AY268" s="19" t="s">
        <v>141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82</v>
      </c>
      <c r="BK268" s="219">
        <f>ROUND(I268*H268,2)</f>
        <v>0</v>
      </c>
      <c r="BL268" s="19" t="s">
        <v>142</v>
      </c>
      <c r="BM268" s="218" t="s">
        <v>316</v>
      </c>
    </row>
    <row r="269" spans="1:47" s="2" customFormat="1" ht="12">
      <c r="A269" s="40"/>
      <c r="B269" s="41"/>
      <c r="C269" s="42"/>
      <c r="D269" s="220" t="s">
        <v>150</v>
      </c>
      <c r="E269" s="42"/>
      <c r="F269" s="221" t="s">
        <v>317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150</v>
      </c>
      <c r="AU269" s="19" t="s">
        <v>84</v>
      </c>
    </row>
    <row r="270" spans="1:51" s="14" customFormat="1" ht="12">
      <c r="A270" s="14"/>
      <c r="B270" s="236"/>
      <c r="C270" s="237"/>
      <c r="D270" s="227" t="s">
        <v>152</v>
      </c>
      <c r="E270" s="238" t="s">
        <v>19</v>
      </c>
      <c r="F270" s="239" t="s">
        <v>94</v>
      </c>
      <c r="G270" s="237"/>
      <c r="H270" s="240">
        <v>442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152</v>
      </c>
      <c r="AU270" s="246" t="s">
        <v>84</v>
      </c>
      <c r="AV270" s="14" t="s">
        <v>84</v>
      </c>
      <c r="AW270" s="14" t="s">
        <v>36</v>
      </c>
      <c r="AX270" s="14" t="s">
        <v>82</v>
      </c>
      <c r="AY270" s="246" t="s">
        <v>141</v>
      </c>
    </row>
    <row r="271" spans="1:47" s="2" customFormat="1" ht="12">
      <c r="A271" s="40"/>
      <c r="B271" s="41"/>
      <c r="C271" s="42"/>
      <c r="D271" s="227" t="s">
        <v>293</v>
      </c>
      <c r="E271" s="42"/>
      <c r="F271" s="258" t="s">
        <v>294</v>
      </c>
      <c r="G271" s="42"/>
      <c r="H271" s="42"/>
      <c r="I271" s="4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U271" s="19" t="s">
        <v>84</v>
      </c>
    </row>
    <row r="272" spans="1:47" s="2" customFormat="1" ht="12">
      <c r="A272" s="40"/>
      <c r="B272" s="41"/>
      <c r="C272" s="42"/>
      <c r="D272" s="227" t="s">
        <v>293</v>
      </c>
      <c r="E272" s="42"/>
      <c r="F272" s="259" t="s">
        <v>180</v>
      </c>
      <c r="G272" s="42"/>
      <c r="H272" s="260">
        <v>0</v>
      </c>
      <c r="I272" s="4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U272" s="19" t="s">
        <v>84</v>
      </c>
    </row>
    <row r="273" spans="1:47" s="2" customFormat="1" ht="12">
      <c r="A273" s="40"/>
      <c r="B273" s="41"/>
      <c r="C273" s="42"/>
      <c r="D273" s="227" t="s">
        <v>293</v>
      </c>
      <c r="E273" s="42"/>
      <c r="F273" s="259" t="s">
        <v>295</v>
      </c>
      <c r="G273" s="42"/>
      <c r="H273" s="260">
        <v>115</v>
      </c>
      <c r="I273" s="42"/>
      <c r="J273" s="42"/>
      <c r="K273" s="42"/>
      <c r="L273" s="46"/>
      <c r="M273" s="223"/>
      <c r="N273" s="22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U273" s="19" t="s">
        <v>84</v>
      </c>
    </row>
    <row r="274" spans="1:47" s="2" customFormat="1" ht="12">
      <c r="A274" s="40"/>
      <c r="B274" s="41"/>
      <c r="C274" s="42"/>
      <c r="D274" s="227" t="s">
        <v>293</v>
      </c>
      <c r="E274" s="42"/>
      <c r="F274" s="259" t="s">
        <v>194</v>
      </c>
      <c r="G274" s="42"/>
      <c r="H274" s="260">
        <v>0</v>
      </c>
      <c r="I274" s="4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U274" s="19" t="s">
        <v>84</v>
      </c>
    </row>
    <row r="275" spans="1:47" s="2" customFormat="1" ht="12">
      <c r="A275" s="40"/>
      <c r="B275" s="41"/>
      <c r="C275" s="42"/>
      <c r="D275" s="227" t="s">
        <v>293</v>
      </c>
      <c r="E275" s="42"/>
      <c r="F275" s="259" t="s">
        <v>296</v>
      </c>
      <c r="G275" s="42"/>
      <c r="H275" s="260">
        <v>60</v>
      </c>
      <c r="I275" s="42"/>
      <c r="J275" s="42"/>
      <c r="K275" s="42"/>
      <c r="L275" s="46"/>
      <c r="M275" s="223"/>
      <c r="N275" s="22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U275" s="19" t="s">
        <v>84</v>
      </c>
    </row>
    <row r="276" spans="1:47" s="2" customFormat="1" ht="12">
      <c r="A276" s="40"/>
      <c r="B276" s="41"/>
      <c r="C276" s="42"/>
      <c r="D276" s="227" t="s">
        <v>293</v>
      </c>
      <c r="E276" s="42"/>
      <c r="F276" s="259" t="s">
        <v>196</v>
      </c>
      <c r="G276" s="42"/>
      <c r="H276" s="260">
        <v>0</v>
      </c>
      <c r="I276" s="4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U276" s="19" t="s">
        <v>84</v>
      </c>
    </row>
    <row r="277" spans="1:47" s="2" customFormat="1" ht="12">
      <c r="A277" s="40"/>
      <c r="B277" s="41"/>
      <c r="C277" s="42"/>
      <c r="D277" s="227" t="s">
        <v>293</v>
      </c>
      <c r="E277" s="42"/>
      <c r="F277" s="259" t="s">
        <v>297</v>
      </c>
      <c r="G277" s="42"/>
      <c r="H277" s="260">
        <v>68</v>
      </c>
      <c r="I277" s="4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U277" s="19" t="s">
        <v>84</v>
      </c>
    </row>
    <row r="278" spans="1:47" s="2" customFormat="1" ht="12">
      <c r="A278" s="40"/>
      <c r="B278" s="41"/>
      <c r="C278" s="42"/>
      <c r="D278" s="227" t="s">
        <v>293</v>
      </c>
      <c r="E278" s="42"/>
      <c r="F278" s="259" t="s">
        <v>198</v>
      </c>
      <c r="G278" s="42"/>
      <c r="H278" s="260">
        <v>0</v>
      </c>
      <c r="I278" s="4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U278" s="19" t="s">
        <v>84</v>
      </c>
    </row>
    <row r="279" spans="1:47" s="2" customFormat="1" ht="12">
      <c r="A279" s="40"/>
      <c r="B279" s="41"/>
      <c r="C279" s="42"/>
      <c r="D279" s="227" t="s">
        <v>293</v>
      </c>
      <c r="E279" s="42"/>
      <c r="F279" s="259" t="s">
        <v>298</v>
      </c>
      <c r="G279" s="42"/>
      <c r="H279" s="260">
        <v>54</v>
      </c>
      <c r="I279" s="42"/>
      <c r="J279" s="42"/>
      <c r="K279" s="42"/>
      <c r="L279" s="46"/>
      <c r="M279" s="223"/>
      <c r="N279" s="224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U279" s="19" t="s">
        <v>84</v>
      </c>
    </row>
    <row r="280" spans="1:47" s="2" customFormat="1" ht="12">
      <c r="A280" s="40"/>
      <c r="B280" s="41"/>
      <c r="C280" s="42"/>
      <c r="D280" s="227" t="s">
        <v>293</v>
      </c>
      <c r="E280" s="42"/>
      <c r="F280" s="259" t="s">
        <v>200</v>
      </c>
      <c r="G280" s="42"/>
      <c r="H280" s="260">
        <v>0</v>
      </c>
      <c r="I280" s="4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U280" s="19" t="s">
        <v>84</v>
      </c>
    </row>
    <row r="281" spans="1:47" s="2" customFormat="1" ht="12">
      <c r="A281" s="40"/>
      <c r="B281" s="41"/>
      <c r="C281" s="42"/>
      <c r="D281" s="227" t="s">
        <v>293</v>
      </c>
      <c r="E281" s="42"/>
      <c r="F281" s="259" t="s">
        <v>299</v>
      </c>
      <c r="G281" s="42"/>
      <c r="H281" s="260">
        <v>50</v>
      </c>
      <c r="I281" s="42"/>
      <c r="J281" s="42"/>
      <c r="K281" s="42"/>
      <c r="L281" s="46"/>
      <c r="M281" s="223"/>
      <c r="N281" s="22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U281" s="19" t="s">
        <v>84</v>
      </c>
    </row>
    <row r="282" spans="1:47" s="2" customFormat="1" ht="12">
      <c r="A282" s="40"/>
      <c r="B282" s="41"/>
      <c r="C282" s="42"/>
      <c r="D282" s="227" t="s">
        <v>293</v>
      </c>
      <c r="E282" s="42"/>
      <c r="F282" s="259" t="s">
        <v>201</v>
      </c>
      <c r="G282" s="42"/>
      <c r="H282" s="260">
        <v>0</v>
      </c>
      <c r="I282" s="4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U282" s="19" t="s">
        <v>84</v>
      </c>
    </row>
    <row r="283" spans="1:47" s="2" customFormat="1" ht="12">
      <c r="A283" s="40"/>
      <c r="B283" s="41"/>
      <c r="C283" s="42"/>
      <c r="D283" s="227" t="s">
        <v>293</v>
      </c>
      <c r="E283" s="42"/>
      <c r="F283" s="259" t="s">
        <v>300</v>
      </c>
      <c r="G283" s="42"/>
      <c r="H283" s="260">
        <v>95</v>
      </c>
      <c r="I283" s="42"/>
      <c r="J283" s="42"/>
      <c r="K283" s="42"/>
      <c r="L283" s="46"/>
      <c r="M283" s="223"/>
      <c r="N283" s="224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U283" s="19" t="s">
        <v>84</v>
      </c>
    </row>
    <row r="284" spans="1:47" s="2" customFormat="1" ht="12">
      <c r="A284" s="40"/>
      <c r="B284" s="41"/>
      <c r="C284" s="42"/>
      <c r="D284" s="227" t="s">
        <v>293</v>
      </c>
      <c r="E284" s="42"/>
      <c r="F284" s="259" t="s">
        <v>205</v>
      </c>
      <c r="G284" s="42"/>
      <c r="H284" s="260">
        <v>442</v>
      </c>
      <c r="I284" s="4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U284" s="19" t="s">
        <v>84</v>
      </c>
    </row>
    <row r="285" spans="1:65" s="2" customFormat="1" ht="16.5" customHeight="1">
      <c r="A285" s="40"/>
      <c r="B285" s="41"/>
      <c r="C285" s="207" t="s">
        <v>318</v>
      </c>
      <c r="D285" s="207" t="s">
        <v>144</v>
      </c>
      <c r="E285" s="208" t="s">
        <v>319</v>
      </c>
      <c r="F285" s="209" t="s">
        <v>320</v>
      </c>
      <c r="G285" s="210" t="s">
        <v>147</v>
      </c>
      <c r="H285" s="211">
        <v>442</v>
      </c>
      <c r="I285" s="212"/>
      <c r="J285" s="213">
        <f>ROUND(I285*H285,2)</f>
        <v>0</v>
      </c>
      <c r="K285" s="209" t="s">
        <v>148</v>
      </c>
      <c r="L285" s="46"/>
      <c r="M285" s="214" t="s">
        <v>19</v>
      </c>
      <c r="N285" s="215" t="s">
        <v>45</v>
      </c>
      <c r="O285" s="86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142</v>
      </c>
      <c r="AT285" s="218" t="s">
        <v>144</v>
      </c>
      <c r="AU285" s="218" t="s">
        <v>84</v>
      </c>
      <c r="AY285" s="19" t="s">
        <v>141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82</v>
      </c>
      <c r="BK285" s="219">
        <f>ROUND(I285*H285,2)</f>
        <v>0</v>
      </c>
      <c r="BL285" s="19" t="s">
        <v>142</v>
      </c>
      <c r="BM285" s="218" t="s">
        <v>321</v>
      </c>
    </row>
    <row r="286" spans="1:47" s="2" customFormat="1" ht="12">
      <c r="A286" s="40"/>
      <c r="B286" s="41"/>
      <c r="C286" s="42"/>
      <c r="D286" s="220" t="s">
        <v>150</v>
      </c>
      <c r="E286" s="42"/>
      <c r="F286" s="221" t="s">
        <v>322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150</v>
      </c>
      <c r="AU286" s="19" t="s">
        <v>84</v>
      </c>
    </row>
    <row r="287" spans="1:51" s="14" customFormat="1" ht="12">
      <c r="A287" s="14"/>
      <c r="B287" s="236"/>
      <c r="C287" s="237"/>
      <c r="D287" s="227" t="s">
        <v>152</v>
      </c>
      <c r="E287" s="238" t="s">
        <v>19</v>
      </c>
      <c r="F287" s="239" t="s">
        <v>94</v>
      </c>
      <c r="G287" s="237"/>
      <c r="H287" s="240">
        <v>442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152</v>
      </c>
      <c r="AU287" s="246" t="s">
        <v>84</v>
      </c>
      <c r="AV287" s="14" t="s">
        <v>84</v>
      </c>
      <c r="AW287" s="14" t="s">
        <v>36</v>
      </c>
      <c r="AX287" s="14" t="s">
        <v>82</v>
      </c>
      <c r="AY287" s="246" t="s">
        <v>141</v>
      </c>
    </row>
    <row r="288" spans="1:47" s="2" customFormat="1" ht="12">
      <c r="A288" s="40"/>
      <c r="B288" s="41"/>
      <c r="C288" s="42"/>
      <c r="D288" s="227" t="s">
        <v>293</v>
      </c>
      <c r="E288" s="42"/>
      <c r="F288" s="258" t="s">
        <v>294</v>
      </c>
      <c r="G288" s="42"/>
      <c r="H288" s="42"/>
      <c r="I288" s="42"/>
      <c r="J288" s="42"/>
      <c r="K288" s="42"/>
      <c r="L288" s="46"/>
      <c r="M288" s="223"/>
      <c r="N288" s="22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U288" s="19" t="s">
        <v>84</v>
      </c>
    </row>
    <row r="289" spans="1:47" s="2" customFormat="1" ht="12">
      <c r="A289" s="40"/>
      <c r="B289" s="41"/>
      <c r="C289" s="42"/>
      <c r="D289" s="227" t="s">
        <v>293</v>
      </c>
      <c r="E289" s="42"/>
      <c r="F289" s="259" t="s">
        <v>180</v>
      </c>
      <c r="G289" s="42"/>
      <c r="H289" s="260">
        <v>0</v>
      </c>
      <c r="I289" s="4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U289" s="19" t="s">
        <v>84</v>
      </c>
    </row>
    <row r="290" spans="1:47" s="2" customFormat="1" ht="12">
      <c r="A290" s="40"/>
      <c r="B290" s="41"/>
      <c r="C290" s="42"/>
      <c r="D290" s="227" t="s">
        <v>293</v>
      </c>
      <c r="E290" s="42"/>
      <c r="F290" s="259" t="s">
        <v>295</v>
      </c>
      <c r="G290" s="42"/>
      <c r="H290" s="260">
        <v>115</v>
      </c>
      <c r="I290" s="42"/>
      <c r="J290" s="42"/>
      <c r="K290" s="42"/>
      <c r="L290" s="46"/>
      <c r="M290" s="223"/>
      <c r="N290" s="22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U290" s="19" t="s">
        <v>84</v>
      </c>
    </row>
    <row r="291" spans="1:47" s="2" customFormat="1" ht="12">
      <c r="A291" s="40"/>
      <c r="B291" s="41"/>
      <c r="C291" s="42"/>
      <c r="D291" s="227" t="s">
        <v>293</v>
      </c>
      <c r="E291" s="42"/>
      <c r="F291" s="259" t="s">
        <v>194</v>
      </c>
      <c r="G291" s="42"/>
      <c r="H291" s="260">
        <v>0</v>
      </c>
      <c r="I291" s="4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U291" s="19" t="s">
        <v>84</v>
      </c>
    </row>
    <row r="292" spans="1:47" s="2" customFormat="1" ht="12">
      <c r="A292" s="40"/>
      <c r="B292" s="41"/>
      <c r="C292" s="42"/>
      <c r="D292" s="227" t="s">
        <v>293</v>
      </c>
      <c r="E292" s="42"/>
      <c r="F292" s="259" t="s">
        <v>296</v>
      </c>
      <c r="G292" s="42"/>
      <c r="H292" s="260">
        <v>60</v>
      </c>
      <c r="I292" s="4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U292" s="19" t="s">
        <v>84</v>
      </c>
    </row>
    <row r="293" spans="1:47" s="2" customFormat="1" ht="12">
      <c r="A293" s="40"/>
      <c r="B293" s="41"/>
      <c r="C293" s="42"/>
      <c r="D293" s="227" t="s">
        <v>293</v>
      </c>
      <c r="E293" s="42"/>
      <c r="F293" s="259" t="s">
        <v>196</v>
      </c>
      <c r="G293" s="42"/>
      <c r="H293" s="260">
        <v>0</v>
      </c>
      <c r="I293" s="4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U293" s="19" t="s">
        <v>84</v>
      </c>
    </row>
    <row r="294" spans="1:47" s="2" customFormat="1" ht="12">
      <c r="A294" s="40"/>
      <c r="B294" s="41"/>
      <c r="C294" s="42"/>
      <c r="D294" s="227" t="s">
        <v>293</v>
      </c>
      <c r="E294" s="42"/>
      <c r="F294" s="259" t="s">
        <v>297</v>
      </c>
      <c r="G294" s="42"/>
      <c r="H294" s="260">
        <v>68</v>
      </c>
      <c r="I294" s="42"/>
      <c r="J294" s="42"/>
      <c r="K294" s="42"/>
      <c r="L294" s="46"/>
      <c r="M294" s="223"/>
      <c r="N294" s="22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U294" s="19" t="s">
        <v>84</v>
      </c>
    </row>
    <row r="295" spans="1:47" s="2" customFormat="1" ht="12">
      <c r="A295" s="40"/>
      <c r="B295" s="41"/>
      <c r="C295" s="42"/>
      <c r="D295" s="227" t="s">
        <v>293</v>
      </c>
      <c r="E295" s="42"/>
      <c r="F295" s="259" t="s">
        <v>198</v>
      </c>
      <c r="G295" s="42"/>
      <c r="H295" s="260">
        <v>0</v>
      </c>
      <c r="I295" s="4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U295" s="19" t="s">
        <v>84</v>
      </c>
    </row>
    <row r="296" spans="1:47" s="2" customFormat="1" ht="12">
      <c r="A296" s="40"/>
      <c r="B296" s="41"/>
      <c r="C296" s="42"/>
      <c r="D296" s="227" t="s">
        <v>293</v>
      </c>
      <c r="E296" s="42"/>
      <c r="F296" s="259" t="s">
        <v>298</v>
      </c>
      <c r="G296" s="42"/>
      <c r="H296" s="260">
        <v>54</v>
      </c>
      <c r="I296" s="4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U296" s="19" t="s">
        <v>84</v>
      </c>
    </row>
    <row r="297" spans="1:47" s="2" customFormat="1" ht="12">
      <c r="A297" s="40"/>
      <c r="B297" s="41"/>
      <c r="C297" s="42"/>
      <c r="D297" s="227" t="s">
        <v>293</v>
      </c>
      <c r="E297" s="42"/>
      <c r="F297" s="259" t="s">
        <v>200</v>
      </c>
      <c r="G297" s="42"/>
      <c r="H297" s="260">
        <v>0</v>
      </c>
      <c r="I297" s="4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U297" s="19" t="s">
        <v>84</v>
      </c>
    </row>
    <row r="298" spans="1:47" s="2" customFormat="1" ht="12">
      <c r="A298" s="40"/>
      <c r="B298" s="41"/>
      <c r="C298" s="42"/>
      <c r="D298" s="227" t="s">
        <v>293</v>
      </c>
      <c r="E298" s="42"/>
      <c r="F298" s="259" t="s">
        <v>299</v>
      </c>
      <c r="G298" s="42"/>
      <c r="H298" s="260">
        <v>50</v>
      </c>
      <c r="I298" s="42"/>
      <c r="J298" s="42"/>
      <c r="K298" s="42"/>
      <c r="L298" s="46"/>
      <c r="M298" s="223"/>
      <c r="N298" s="22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U298" s="19" t="s">
        <v>84</v>
      </c>
    </row>
    <row r="299" spans="1:47" s="2" customFormat="1" ht="12">
      <c r="A299" s="40"/>
      <c r="B299" s="41"/>
      <c r="C299" s="42"/>
      <c r="D299" s="227" t="s">
        <v>293</v>
      </c>
      <c r="E299" s="42"/>
      <c r="F299" s="259" t="s">
        <v>201</v>
      </c>
      <c r="G299" s="42"/>
      <c r="H299" s="260">
        <v>0</v>
      </c>
      <c r="I299" s="4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U299" s="19" t="s">
        <v>84</v>
      </c>
    </row>
    <row r="300" spans="1:47" s="2" customFormat="1" ht="12">
      <c r="A300" s="40"/>
      <c r="B300" s="41"/>
      <c r="C300" s="42"/>
      <c r="D300" s="227" t="s">
        <v>293</v>
      </c>
      <c r="E300" s="42"/>
      <c r="F300" s="259" t="s">
        <v>300</v>
      </c>
      <c r="G300" s="42"/>
      <c r="H300" s="260">
        <v>95</v>
      </c>
      <c r="I300" s="4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U300" s="19" t="s">
        <v>84</v>
      </c>
    </row>
    <row r="301" spans="1:47" s="2" customFormat="1" ht="12">
      <c r="A301" s="40"/>
      <c r="B301" s="41"/>
      <c r="C301" s="42"/>
      <c r="D301" s="227" t="s">
        <v>293</v>
      </c>
      <c r="E301" s="42"/>
      <c r="F301" s="259" t="s">
        <v>205</v>
      </c>
      <c r="G301" s="42"/>
      <c r="H301" s="260">
        <v>442</v>
      </c>
      <c r="I301" s="4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U301" s="19" t="s">
        <v>84</v>
      </c>
    </row>
    <row r="302" spans="1:65" s="2" customFormat="1" ht="24.15" customHeight="1">
      <c r="A302" s="40"/>
      <c r="B302" s="41"/>
      <c r="C302" s="207" t="s">
        <v>323</v>
      </c>
      <c r="D302" s="207" t="s">
        <v>144</v>
      </c>
      <c r="E302" s="208" t="s">
        <v>324</v>
      </c>
      <c r="F302" s="209" t="s">
        <v>325</v>
      </c>
      <c r="G302" s="210" t="s">
        <v>265</v>
      </c>
      <c r="H302" s="211">
        <v>3.434</v>
      </c>
      <c r="I302" s="212"/>
      <c r="J302" s="213">
        <f>ROUND(I302*H302,2)</f>
        <v>0</v>
      </c>
      <c r="K302" s="209" t="s">
        <v>148</v>
      </c>
      <c r="L302" s="46"/>
      <c r="M302" s="214" t="s">
        <v>19</v>
      </c>
      <c r="N302" s="215" t="s">
        <v>45</v>
      </c>
      <c r="O302" s="86"/>
      <c r="P302" s="216">
        <f>O302*H302</f>
        <v>0</v>
      </c>
      <c r="Q302" s="216">
        <v>0</v>
      </c>
      <c r="R302" s="216">
        <f>Q302*H302</f>
        <v>0</v>
      </c>
      <c r="S302" s="216">
        <v>1.8</v>
      </c>
      <c r="T302" s="217">
        <f>S302*H302</f>
        <v>6.1812000000000005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142</v>
      </c>
      <c r="AT302" s="218" t="s">
        <v>144</v>
      </c>
      <c r="AU302" s="218" t="s">
        <v>84</v>
      </c>
      <c r="AY302" s="19" t="s">
        <v>141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82</v>
      </c>
      <c r="BK302" s="219">
        <f>ROUND(I302*H302,2)</f>
        <v>0</v>
      </c>
      <c r="BL302" s="19" t="s">
        <v>142</v>
      </c>
      <c r="BM302" s="218" t="s">
        <v>326</v>
      </c>
    </row>
    <row r="303" spans="1:47" s="2" customFormat="1" ht="12">
      <c r="A303" s="40"/>
      <c r="B303" s="41"/>
      <c r="C303" s="42"/>
      <c r="D303" s="220" t="s">
        <v>150</v>
      </c>
      <c r="E303" s="42"/>
      <c r="F303" s="221" t="s">
        <v>327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150</v>
      </c>
      <c r="AU303" s="19" t="s">
        <v>84</v>
      </c>
    </row>
    <row r="304" spans="1:51" s="13" customFormat="1" ht="12">
      <c r="A304" s="13"/>
      <c r="B304" s="225"/>
      <c r="C304" s="226"/>
      <c r="D304" s="227" t="s">
        <v>152</v>
      </c>
      <c r="E304" s="228" t="s">
        <v>19</v>
      </c>
      <c r="F304" s="229" t="s">
        <v>153</v>
      </c>
      <c r="G304" s="226"/>
      <c r="H304" s="228" t="s">
        <v>19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152</v>
      </c>
      <c r="AU304" s="235" t="s">
        <v>84</v>
      </c>
      <c r="AV304" s="13" t="s">
        <v>82</v>
      </c>
      <c r="AW304" s="13" t="s">
        <v>36</v>
      </c>
      <c r="AX304" s="13" t="s">
        <v>74</v>
      </c>
      <c r="AY304" s="235" t="s">
        <v>141</v>
      </c>
    </row>
    <row r="305" spans="1:51" s="14" customFormat="1" ht="12">
      <c r="A305" s="14"/>
      <c r="B305" s="236"/>
      <c r="C305" s="237"/>
      <c r="D305" s="227" t="s">
        <v>152</v>
      </c>
      <c r="E305" s="238" t="s">
        <v>19</v>
      </c>
      <c r="F305" s="239" t="s">
        <v>328</v>
      </c>
      <c r="G305" s="237"/>
      <c r="H305" s="240">
        <v>1.32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152</v>
      </c>
      <c r="AU305" s="246" t="s">
        <v>84</v>
      </c>
      <c r="AV305" s="14" t="s">
        <v>84</v>
      </c>
      <c r="AW305" s="14" t="s">
        <v>36</v>
      </c>
      <c r="AX305" s="14" t="s">
        <v>74</v>
      </c>
      <c r="AY305" s="246" t="s">
        <v>141</v>
      </c>
    </row>
    <row r="306" spans="1:51" s="13" customFormat="1" ht="12">
      <c r="A306" s="13"/>
      <c r="B306" s="225"/>
      <c r="C306" s="226"/>
      <c r="D306" s="227" t="s">
        <v>152</v>
      </c>
      <c r="E306" s="228" t="s">
        <v>19</v>
      </c>
      <c r="F306" s="229" t="s">
        <v>194</v>
      </c>
      <c r="G306" s="226"/>
      <c r="H306" s="228" t="s">
        <v>19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152</v>
      </c>
      <c r="AU306" s="235" t="s">
        <v>84</v>
      </c>
      <c r="AV306" s="13" t="s">
        <v>82</v>
      </c>
      <c r="AW306" s="13" t="s">
        <v>36</v>
      </c>
      <c r="AX306" s="13" t="s">
        <v>74</v>
      </c>
      <c r="AY306" s="235" t="s">
        <v>141</v>
      </c>
    </row>
    <row r="307" spans="1:51" s="14" customFormat="1" ht="12">
      <c r="A307" s="14"/>
      <c r="B307" s="236"/>
      <c r="C307" s="237"/>
      <c r="D307" s="227" t="s">
        <v>152</v>
      </c>
      <c r="E307" s="238" t="s">
        <v>19</v>
      </c>
      <c r="F307" s="239" t="s">
        <v>329</v>
      </c>
      <c r="G307" s="237"/>
      <c r="H307" s="240">
        <v>2.114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152</v>
      </c>
      <c r="AU307" s="246" t="s">
        <v>84</v>
      </c>
      <c r="AV307" s="14" t="s">
        <v>84</v>
      </c>
      <c r="AW307" s="14" t="s">
        <v>36</v>
      </c>
      <c r="AX307" s="14" t="s">
        <v>74</v>
      </c>
      <c r="AY307" s="246" t="s">
        <v>141</v>
      </c>
    </row>
    <row r="308" spans="1:51" s="15" customFormat="1" ht="12">
      <c r="A308" s="15"/>
      <c r="B308" s="247"/>
      <c r="C308" s="248"/>
      <c r="D308" s="227" t="s">
        <v>152</v>
      </c>
      <c r="E308" s="249" t="s">
        <v>19</v>
      </c>
      <c r="F308" s="250" t="s">
        <v>205</v>
      </c>
      <c r="G308" s="248"/>
      <c r="H308" s="251">
        <v>3.434</v>
      </c>
      <c r="I308" s="252"/>
      <c r="J308" s="248"/>
      <c r="K308" s="248"/>
      <c r="L308" s="253"/>
      <c r="M308" s="254"/>
      <c r="N308" s="255"/>
      <c r="O308" s="255"/>
      <c r="P308" s="255"/>
      <c r="Q308" s="255"/>
      <c r="R308" s="255"/>
      <c r="S308" s="255"/>
      <c r="T308" s="256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7" t="s">
        <v>152</v>
      </c>
      <c r="AU308" s="257" t="s">
        <v>84</v>
      </c>
      <c r="AV308" s="15" t="s">
        <v>142</v>
      </c>
      <c r="AW308" s="15" t="s">
        <v>36</v>
      </c>
      <c r="AX308" s="15" t="s">
        <v>82</v>
      </c>
      <c r="AY308" s="257" t="s">
        <v>141</v>
      </c>
    </row>
    <row r="309" spans="1:65" s="2" customFormat="1" ht="16.5" customHeight="1">
      <c r="A309" s="40"/>
      <c r="B309" s="41"/>
      <c r="C309" s="207" t="s">
        <v>330</v>
      </c>
      <c r="D309" s="207" t="s">
        <v>144</v>
      </c>
      <c r="E309" s="208" t="s">
        <v>331</v>
      </c>
      <c r="F309" s="209" t="s">
        <v>332</v>
      </c>
      <c r="G309" s="210" t="s">
        <v>259</v>
      </c>
      <c r="H309" s="211">
        <v>545</v>
      </c>
      <c r="I309" s="212"/>
      <c r="J309" s="213">
        <f>ROUND(I309*H309,2)</f>
        <v>0</v>
      </c>
      <c r="K309" s="209" t="s">
        <v>148</v>
      </c>
      <c r="L309" s="46"/>
      <c r="M309" s="214" t="s">
        <v>19</v>
      </c>
      <c r="N309" s="215" t="s">
        <v>45</v>
      </c>
      <c r="O309" s="86"/>
      <c r="P309" s="216">
        <f>O309*H309</f>
        <v>0</v>
      </c>
      <c r="Q309" s="216">
        <v>1E-05</v>
      </c>
      <c r="R309" s="216">
        <f>Q309*H309</f>
        <v>0.005450000000000001</v>
      </c>
      <c r="S309" s="216">
        <v>0.002</v>
      </c>
      <c r="T309" s="217">
        <f>S309*H309</f>
        <v>1.09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142</v>
      </c>
      <c r="AT309" s="218" t="s">
        <v>144</v>
      </c>
      <c r="AU309" s="218" t="s">
        <v>84</v>
      </c>
      <c r="AY309" s="19" t="s">
        <v>141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82</v>
      </c>
      <c r="BK309" s="219">
        <f>ROUND(I309*H309,2)</f>
        <v>0</v>
      </c>
      <c r="BL309" s="19" t="s">
        <v>142</v>
      </c>
      <c r="BM309" s="218" t="s">
        <v>333</v>
      </c>
    </row>
    <row r="310" spans="1:47" s="2" customFormat="1" ht="12">
      <c r="A310" s="40"/>
      <c r="B310" s="41"/>
      <c r="C310" s="42"/>
      <c r="D310" s="220" t="s">
        <v>150</v>
      </c>
      <c r="E310" s="42"/>
      <c r="F310" s="221" t="s">
        <v>334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150</v>
      </c>
      <c r="AU310" s="19" t="s">
        <v>84</v>
      </c>
    </row>
    <row r="311" spans="1:51" s="13" customFormat="1" ht="12">
      <c r="A311" s="13"/>
      <c r="B311" s="225"/>
      <c r="C311" s="226"/>
      <c r="D311" s="227" t="s">
        <v>152</v>
      </c>
      <c r="E311" s="228" t="s">
        <v>19</v>
      </c>
      <c r="F311" s="229" t="s">
        <v>180</v>
      </c>
      <c r="G311" s="226"/>
      <c r="H311" s="228" t="s">
        <v>19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152</v>
      </c>
      <c r="AU311" s="235" t="s">
        <v>84</v>
      </c>
      <c r="AV311" s="13" t="s">
        <v>82</v>
      </c>
      <c r="AW311" s="13" t="s">
        <v>36</v>
      </c>
      <c r="AX311" s="13" t="s">
        <v>74</v>
      </c>
      <c r="AY311" s="235" t="s">
        <v>141</v>
      </c>
    </row>
    <row r="312" spans="1:51" s="14" customFormat="1" ht="12">
      <c r="A312" s="14"/>
      <c r="B312" s="236"/>
      <c r="C312" s="237"/>
      <c r="D312" s="227" t="s">
        <v>152</v>
      </c>
      <c r="E312" s="238" t="s">
        <v>19</v>
      </c>
      <c r="F312" s="239" t="s">
        <v>335</v>
      </c>
      <c r="G312" s="237"/>
      <c r="H312" s="240">
        <v>65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152</v>
      </c>
      <c r="AU312" s="246" t="s">
        <v>84</v>
      </c>
      <c r="AV312" s="14" t="s">
        <v>84</v>
      </c>
      <c r="AW312" s="14" t="s">
        <v>36</v>
      </c>
      <c r="AX312" s="14" t="s">
        <v>74</v>
      </c>
      <c r="AY312" s="246" t="s">
        <v>141</v>
      </c>
    </row>
    <row r="313" spans="1:51" s="13" customFormat="1" ht="12">
      <c r="A313" s="13"/>
      <c r="B313" s="225"/>
      <c r="C313" s="226"/>
      <c r="D313" s="227" t="s">
        <v>152</v>
      </c>
      <c r="E313" s="228" t="s">
        <v>19</v>
      </c>
      <c r="F313" s="229" t="s">
        <v>194</v>
      </c>
      <c r="G313" s="226"/>
      <c r="H313" s="228" t="s">
        <v>19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152</v>
      </c>
      <c r="AU313" s="235" t="s">
        <v>84</v>
      </c>
      <c r="AV313" s="13" t="s">
        <v>82</v>
      </c>
      <c r="AW313" s="13" t="s">
        <v>36</v>
      </c>
      <c r="AX313" s="13" t="s">
        <v>74</v>
      </c>
      <c r="AY313" s="235" t="s">
        <v>141</v>
      </c>
    </row>
    <row r="314" spans="1:51" s="14" customFormat="1" ht="12">
      <c r="A314" s="14"/>
      <c r="B314" s="236"/>
      <c r="C314" s="237"/>
      <c r="D314" s="227" t="s">
        <v>152</v>
      </c>
      <c r="E314" s="238" t="s">
        <v>19</v>
      </c>
      <c r="F314" s="239" t="s">
        <v>299</v>
      </c>
      <c r="G314" s="237"/>
      <c r="H314" s="240">
        <v>50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152</v>
      </c>
      <c r="AU314" s="246" t="s">
        <v>84</v>
      </c>
      <c r="AV314" s="14" t="s">
        <v>84</v>
      </c>
      <c r="AW314" s="14" t="s">
        <v>36</v>
      </c>
      <c r="AX314" s="14" t="s">
        <v>74</v>
      </c>
      <c r="AY314" s="246" t="s">
        <v>141</v>
      </c>
    </row>
    <row r="315" spans="1:51" s="13" customFormat="1" ht="12">
      <c r="A315" s="13"/>
      <c r="B315" s="225"/>
      <c r="C315" s="226"/>
      <c r="D315" s="227" t="s">
        <v>152</v>
      </c>
      <c r="E315" s="228" t="s">
        <v>19</v>
      </c>
      <c r="F315" s="229" t="s">
        <v>196</v>
      </c>
      <c r="G315" s="226"/>
      <c r="H315" s="228" t="s">
        <v>19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152</v>
      </c>
      <c r="AU315" s="235" t="s">
        <v>84</v>
      </c>
      <c r="AV315" s="13" t="s">
        <v>82</v>
      </c>
      <c r="AW315" s="13" t="s">
        <v>36</v>
      </c>
      <c r="AX315" s="13" t="s">
        <v>74</v>
      </c>
      <c r="AY315" s="235" t="s">
        <v>141</v>
      </c>
    </row>
    <row r="316" spans="1:51" s="14" customFormat="1" ht="12">
      <c r="A316" s="14"/>
      <c r="B316" s="236"/>
      <c r="C316" s="237"/>
      <c r="D316" s="227" t="s">
        <v>152</v>
      </c>
      <c r="E316" s="238" t="s">
        <v>19</v>
      </c>
      <c r="F316" s="239" t="s">
        <v>296</v>
      </c>
      <c r="G316" s="237"/>
      <c r="H316" s="240">
        <v>60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152</v>
      </c>
      <c r="AU316" s="246" t="s">
        <v>84</v>
      </c>
      <c r="AV316" s="14" t="s">
        <v>84</v>
      </c>
      <c r="AW316" s="14" t="s">
        <v>36</v>
      </c>
      <c r="AX316" s="14" t="s">
        <v>74</v>
      </c>
      <c r="AY316" s="246" t="s">
        <v>141</v>
      </c>
    </row>
    <row r="317" spans="1:51" s="13" customFormat="1" ht="12">
      <c r="A317" s="13"/>
      <c r="B317" s="225"/>
      <c r="C317" s="226"/>
      <c r="D317" s="227" t="s">
        <v>152</v>
      </c>
      <c r="E317" s="228" t="s">
        <v>19</v>
      </c>
      <c r="F317" s="229" t="s">
        <v>198</v>
      </c>
      <c r="G317" s="226"/>
      <c r="H317" s="228" t="s">
        <v>19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152</v>
      </c>
      <c r="AU317" s="235" t="s">
        <v>84</v>
      </c>
      <c r="AV317" s="13" t="s">
        <v>82</v>
      </c>
      <c r="AW317" s="13" t="s">
        <v>36</v>
      </c>
      <c r="AX317" s="13" t="s">
        <v>74</v>
      </c>
      <c r="AY317" s="235" t="s">
        <v>141</v>
      </c>
    </row>
    <row r="318" spans="1:51" s="14" customFormat="1" ht="12">
      <c r="A318" s="14"/>
      <c r="B318" s="236"/>
      <c r="C318" s="237"/>
      <c r="D318" s="227" t="s">
        <v>152</v>
      </c>
      <c r="E318" s="238" t="s">
        <v>19</v>
      </c>
      <c r="F318" s="239" t="s">
        <v>336</v>
      </c>
      <c r="G318" s="237"/>
      <c r="H318" s="240">
        <v>75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152</v>
      </c>
      <c r="AU318" s="246" t="s">
        <v>84</v>
      </c>
      <c r="AV318" s="14" t="s">
        <v>84</v>
      </c>
      <c r="AW318" s="14" t="s">
        <v>36</v>
      </c>
      <c r="AX318" s="14" t="s">
        <v>74</v>
      </c>
      <c r="AY318" s="246" t="s">
        <v>141</v>
      </c>
    </row>
    <row r="319" spans="1:51" s="13" customFormat="1" ht="12">
      <c r="A319" s="13"/>
      <c r="B319" s="225"/>
      <c r="C319" s="226"/>
      <c r="D319" s="227" t="s">
        <v>152</v>
      </c>
      <c r="E319" s="228" t="s">
        <v>19</v>
      </c>
      <c r="F319" s="229" t="s">
        <v>200</v>
      </c>
      <c r="G319" s="226"/>
      <c r="H319" s="228" t="s">
        <v>19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152</v>
      </c>
      <c r="AU319" s="235" t="s">
        <v>84</v>
      </c>
      <c r="AV319" s="13" t="s">
        <v>82</v>
      </c>
      <c r="AW319" s="13" t="s">
        <v>36</v>
      </c>
      <c r="AX319" s="13" t="s">
        <v>74</v>
      </c>
      <c r="AY319" s="235" t="s">
        <v>141</v>
      </c>
    </row>
    <row r="320" spans="1:51" s="14" customFormat="1" ht="12">
      <c r="A320" s="14"/>
      <c r="B320" s="236"/>
      <c r="C320" s="237"/>
      <c r="D320" s="227" t="s">
        <v>152</v>
      </c>
      <c r="E320" s="238" t="s">
        <v>19</v>
      </c>
      <c r="F320" s="239" t="s">
        <v>335</v>
      </c>
      <c r="G320" s="237"/>
      <c r="H320" s="240">
        <v>65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152</v>
      </c>
      <c r="AU320" s="246" t="s">
        <v>84</v>
      </c>
      <c r="AV320" s="14" t="s">
        <v>84</v>
      </c>
      <c r="AW320" s="14" t="s">
        <v>36</v>
      </c>
      <c r="AX320" s="14" t="s">
        <v>74</v>
      </c>
      <c r="AY320" s="246" t="s">
        <v>141</v>
      </c>
    </row>
    <row r="321" spans="1:51" s="13" customFormat="1" ht="12">
      <c r="A321" s="13"/>
      <c r="B321" s="225"/>
      <c r="C321" s="226"/>
      <c r="D321" s="227" t="s">
        <v>152</v>
      </c>
      <c r="E321" s="228" t="s">
        <v>19</v>
      </c>
      <c r="F321" s="229" t="s">
        <v>201</v>
      </c>
      <c r="G321" s="226"/>
      <c r="H321" s="228" t="s">
        <v>19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152</v>
      </c>
      <c r="AU321" s="235" t="s">
        <v>84</v>
      </c>
      <c r="AV321" s="13" t="s">
        <v>82</v>
      </c>
      <c r="AW321" s="13" t="s">
        <v>36</v>
      </c>
      <c r="AX321" s="13" t="s">
        <v>74</v>
      </c>
      <c r="AY321" s="235" t="s">
        <v>141</v>
      </c>
    </row>
    <row r="322" spans="1:51" s="14" customFormat="1" ht="12">
      <c r="A322" s="14"/>
      <c r="B322" s="236"/>
      <c r="C322" s="237"/>
      <c r="D322" s="227" t="s">
        <v>152</v>
      </c>
      <c r="E322" s="238" t="s">
        <v>19</v>
      </c>
      <c r="F322" s="239" t="s">
        <v>337</v>
      </c>
      <c r="G322" s="237"/>
      <c r="H322" s="240">
        <v>80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152</v>
      </c>
      <c r="AU322" s="246" t="s">
        <v>84</v>
      </c>
      <c r="AV322" s="14" t="s">
        <v>84</v>
      </c>
      <c r="AW322" s="14" t="s">
        <v>36</v>
      </c>
      <c r="AX322" s="14" t="s">
        <v>74</v>
      </c>
      <c r="AY322" s="246" t="s">
        <v>141</v>
      </c>
    </row>
    <row r="323" spans="1:51" s="13" customFormat="1" ht="12">
      <c r="A323" s="13"/>
      <c r="B323" s="225"/>
      <c r="C323" s="226"/>
      <c r="D323" s="227" t="s">
        <v>152</v>
      </c>
      <c r="E323" s="228" t="s">
        <v>19</v>
      </c>
      <c r="F323" s="229" t="s">
        <v>338</v>
      </c>
      <c r="G323" s="226"/>
      <c r="H323" s="228" t="s">
        <v>19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152</v>
      </c>
      <c r="AU323" s="235" t="s">
        <v>84</v>
      </c>
      <c r="AV323" s="13" t="s">
        <v>82</v>
      </c>
      <c r="AW323" s="13" t="s">
        <v>36</v>
      </c>
      <c r="AX323" s="13" t="s">
        <v>74</v>
      </c>
      <c r="AY323" s="235" t="s">
        <v>141</v>
      </c>
    </row>
    <row r="324" spans="1:51" s="14" customFormat="1" ht="12">
      <c r="A324" s="14"/>
      <c r="B324" s="236"/>
      <c r="C324" s="237"/>
      <c r="D324" s="227" t="s">
        <v>152</v>
      </c>
      <c r="E324" s="238" t="s">
        <v>19</v>
      </c>
      <c r="F324" s="239" t="s">
        <v>339</v>
      </c>
      <c r="G324" s="237"/>
      <c r="H324" s="240">
        <v>150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152</v>
      </c>
      <c r="AU324" s="246" t="s">
        <v>84</v>
      </c>
      <c r="AV324" s="14" t="s">
        <v>84</v>
      </c>
      <c r="AW324" s="14" t="s">
        <v>36</v>
      </c>
      <c r="AX324" s="14" t="s">
        <v>74</v>
      </c>
      <c r="AY324" s="246" t="s">
        <v>141</v>
      </c>
    </row>
    <row r="325" spans="1:51" s="15" customFormat="1" ht="12">
      <c r="A325" s="15"/>
      <c r="B325" s="247"/>
      <c r="C325" s="248"/>
      <c r="D325" s="227" t="s">
        <v>152</v>
      </c>
      <c r="E325" s="249" t="s">
        <v>19</v>
      </c>
      <c r="F325" s="250" t="s">
        <v>205</v>
      </c>
      <c r="G325" s="248"/>
      <c r="H325" s="251">
        <v>545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7" t="s">
        <v>152</v>
      </c>
      <c r="AU325" s="257" t="s">
        <v>84</v>
      </c>
      <c r="AV325" s="15" t="s">
        <v>142</v>
      </c>
      <c r="AW325" s="15" t="s">
        <v>36</v>
      </c>
      <c r="AX325" s="15" t="s">
        <v>82</v>
      </c>
      <c r="AY325" s="257" t="s">
        <v>141</v>
      </c>
    </row>
    <row r="326" spans="1:65" s="2" customFormat="1" ht="21.75" customHeight="1">
      <c r="A326" s="40"/>
      <c r="B326" s="41"/>
      <c r="C326" s="207" t="s">
        <v>340</v>
      </c>
      <c r="D326" s="207" t="s">
        <v>144</v>
      </c>
      <c r="E326" s="208" t="s">
        <v>341</v>
      </c>
      <c r="F326" s="209" t="s">
        <v>342</v>
      </c>
      <c r="G326" s="210" t="s">
        <v>259</v>
      </c>
      <c r="H326" s="211">
        <v>40</v>
      </c>
      <c r="I326" s="212"/>
      <c r="J326" s="213">
        <f>ROUND(I326*H326,2)</f>
        <v>0</v>
      </c>
      <c r="K326" s="209" t="s">
        <v>148</v>
      </c>
      <c r="L326" s="46"/>
      <c r="M326" s="214" t="s">
        <v>19</v>
      </c>
      <c r="N326" s="215" t="s">
        <v>45</v>
      </c>
      <c r="O326" s="86"/>
      <c r="P326" s="216">
        <f>O326*H326</f>
        <v>0</v>
      </c>
      <c r="Q326" s="216">
        <v>1E-05</v>
      </c>
      <c r="R326" s="216">
        <f>Q326*H326</f>
        <v>0.0004</v>
      </c>
      <c r="S326" s="216">
        <v>0.002</v>
      </c>
      <c r="T326" s="217">
        <f>S326*H326</f>
        <v>0.08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8" t="s">
        <v>142</v>
      </c>
      <c r="AT326" s="218" t="s">
        <v>144</v>
      </c>
      <c r="AU326" s="218" t="s">
        <v>84</v>
      </c>
      <c r="AY326" s="19" t="s">
        <v>141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82</v>
      </c>
      <c r="BK326" s="219">
        <f>ROUND(I326*H326,2)</f>
        <v>0</v>
      </c>
      <c r="BL326" s="19" t="s">
        <v>142</v>
      </c>
      <c r="BM326" s="218" t="s">
        <v>343</v>
      </c>
    </row>
    <row r="327" spans="1:47" s="2" customFormat="1" ht="12">
      <c r="A327" s="40"/>
      <c r="B327" s="41"/>
      <c r="C327" s="42"/>
      <c r="D327" s="220" t="s">
        <v>150</v>
      </c>
      <c r="E327" s="42"/>
      <c r="F327" s="221" t="s">
        <v>344</v>
      </c>
      <c r="G327" s="42"/>
      <c r="H327" s="42"/>
      <c r="I327" s="222"/>
      <c r="J327" s="42"/>
      <c r="K327" s="42"/>
      <c r="L327" s="46"/>
      <c r="M327" s="223"/>
      <c r="N327" s="224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150</v>
      </c>
      <c r="AU327" s="19" t="s">
        <v>84</v>
      </c>
    </row>
    <row r="328" spans="1:51" s="13" customFormat="1" ht="12">
      <c r="A328" s="13"/>
      <c r="B328" s="225"/>
      <c r="C328" s="226"/>
      <c r="D328" s="227" t="s">
        <v>152</v>
      </c>
      <c r="E328" s="228" t="s">
        <v>19</v>
      </c>
      <c r="F328" s="229" t="s">
        <v>180</v>
      </c>
      <c r="G328" s="226"/>
      <c r="H328" s="228" t="s">
        <v>19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152</v>
      </c>
      <c r="AU328" s="235" t="s">
        <v>84</v>
      </c>
      <c r="AV328" s="13" t="s">
        <v>82</v>
      </c>
      <c r="AW328" s="13" t="s">
        <v>36</v>
      </c>
      <c r="AX328" s="13" t="s">
        <v>74</v>
      </c>
      <c r="AY328" s="235" t="s">
        <v>141</v>
      </c>
    </row>
    <row r="329" spans="1:51" s="14" customFormat="1" ht="12">
      <c r="A329" s="14"/>
      <c r="B329" s="236"/>
      <c r="C329" s="237"/>
      <c r="D329" s="227" t="s">
        <v>152</v>
      </c>
      <c r="E329" s="238" t="s">
        <v>19</v>
      </c>
      <c r="F329" s="239" t="s">
        <v>345</v>
      </c>
      <c r="G329" s="237"/>
      <c r="H329" s="240">
        <v>40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152</v>
      </c>
      <c r="AU329" s="246" t="s">
        <v>84</v>
      </c>
      <c r="AV329" s="14" t="s">
        <v>84</v>
      </c>
      <c r="AW329" s="14" t="s">
        <v>36</v>
      </c>
      <c r="AX329" s="14" t="s">
        <v>82</v>
      </c>
      <c r="AY329" s="246" t="s">
        <v>141</v>
      </c>
    </row>
    <row r="330" spans="1:65" s="2" customFormat="1" ht="16.5" customHeight="1">
      <c r="A330" s="40"/>
      <c r="B330" s="41"/>
      <c r="C330" s="207" t="s">
        <v>346</v>
      </c>
      <c r="D330" s="207" t="s">
        <v>144</v>
      </c>
      <c r="E330" s="208" t="s">
        <v>347</v>
      </c>
      <c r="F330" s="209" t="s">
        <v>348</v>
      </c>
      <c r="G330" s="210" t="s">
        <v>259</v>
      </c>
      <c r="H330" s="211">
        <v>57</v>
      </c>
      <c r="I330" s="212"/>
      <c r="J330" s="213">
        <f>ROUND(I330*H330,2)</f>
        <v>0</v>
      </c>
      <c r="K330" s="209" t="s">
        <v>148</v>
      </c>
      <c r="L330" s="46"/>
      <c r="M330" s="214" t="s">
        <v>19</v>
      </c>
      <c r="N330" s="215" t="s">
        <v>45</v>
      </c>
      <c r="O330" s="86"/>
      <c r="P330" s="216">
        <f>O330*H330</f>
        <v>0</v>
      </c>
      <c r="Q330" s="216">
        <v>5E-05</v>
      </c>
      <c r="R330" s="216">
        <f>Q330*H330</f>
        <v>0.00285</v>
      </c>
      <c r="S330" s="216">
        <v>0.005</v>
      </c>
      <c r="T330" s="217">
        <f>S330*H330</f>
        <v>0.28500000000000003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142</v>
      </c>
      <c r="AT330" s="218" t="s">
        <v>144</v>
      </c>
      <c r="AU330" s="218" t="s">
        <v>84</v>
      </c>
      <c r="AY330" s="19" t="s">
        <v>141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82</v>
      </c>
      <c r="BK330" s="219">
        <f>ROUND(I330*H330,2)</f>
        <v>0</v>
      </c>
      <c r="BL330" s="19" t="s">
        <v>142</v>
      </c>
      <c r="BM330" s="218" t="s">
        <v>349</v>
      </c>
    </row>
    <row r="331" spans="1:47" s="2" customFormat="1" ht="12">
      <c r="A331" s="40"/>
      <c r="B331" s="41"/>
      <c r="C331" s="42"/>
      <c r="D331" s="220" t="s">
        <v>150</v>
      </c>
      <c r="E331" s="42"/>
      <c r="F331" s="221" t="s">
        <v>350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150</v>
      </c>
      <c r="AU331" s="19" t="s">
        <v>84</v>
      </c>
    </row>
    <row r="332" spans="1:51" s="13" customFormat="1" ht="12">
      <c r="A332" s="13"/>
      <c r="B332" s="225"/>
      <c r="C332" s="226"/>
      <c r="D332" s="227" t="s">
        <v>152</v>
      </c>
      <c r="E332" s="228" t="s">
        <v>19</v>
      </c>
      <c r="F332" s="229" t="s">
        <v>180</v>
      </c>
      <c r="G332" s="226"/>
      <c r="H332" s="228" t="s">
        <v>19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152</v>
      </c>
      <c r="AU332" s="235" t="s">
        <v>84</v>
      </c>
      <c r="AV332" s="13" t="s">
        <v>82</v>
      </c>
      <c r="AW332" s="13" t="s">
        <v>36</v>
      </c>
      <c r="AX332" s="13" t="s">
        <v>74</v>
      </c>
      <c r="AY332" s="235" t="s">
        <v>141</v>
      </c>
    </row>
    <row r="333" spans="1:51" s="14" customFormat="1" ht="12">
      <c r="A333" s="14"/>
      <c r="B333" s="236"/>
      <c r="C333" s="237"/>
      <c r="D333" s="227" t="s">
        <v>152</v>
      </c>
      <c r="E333" s="238" t="s">
        <v>19</v>
      </c>
      <c r="F333" s="239" t="s">
        <v>340</v>
      </c>
      <c r="G333" s="237"/>
      <c r="H333" s="240">
        <v>30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152</v>
      </c>
      <c r="AU333" s="246" t="s">
        <v>84</v>
      </c>
      <c r="AV333" s="14" t="s">
        <v>84</v>
      </c>
      <c r="AW333" s="14" t="s">
        <v>36</v>
      </c>
      <c r="AX333" s="14" t="s">
        <v>74</v>
      </c>
      <c r="AY333" s="246" t="s">
        <v>141</v>
      </c>
    </row>
    <row r="334" spans="1:51" s="13" customFormat="1" ht="12">
      <c r="A334" s="13"/>
      <c r="B334" s="225"/>
      <c r="C334" s="226"/>
      <c r="D334" s="227" t="s">
        <v>152</v>
      </c>
      <c r="E334" s="228" t="s">
        <v>19</v>
      </c>
      <c r="F334" s="229" t="s">
        <v>194</v>
      </c>
      <c r="G334" s="226"/>
      <c r="H334" s="228" t="s">
        <v>19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152</v>
      </c>
      <c r="AU334" s="235" t="s">
        <v>84</v>
      </c>
      <c r="AV334" s="13" t="s">
        <v>82</v>
      </c>
      <c r="AW334" s="13" t="s">
        <v>36</v>
      </c>
      <c r="AX334" s="13" t="s">
        <v>74</v>
      </c>
      <c r="AY334" s="235" t="s">
        <v>141</v>
      </c>
    </row>
    <row r="335" spans="1:51" s="14" customFormat="1" ht="12">
      <c r="A335" s="14"/>
      <c r="B335" s="236"/>
      <c r="C335" s="237"/>
      <c r="D335" s="227" t="s">
        <v>152</v>
      </c>
      <c r="E335" s="238" t="s">
        <v>19</v>
      </c>
      <c r="F335" s="239" t="s">
        <v>269</v>
      </c>
      <c r="G335" s="237"/>
      <c r="H335" s="240">
        <v>20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152</v>
      </c>
      <c r="AU335" s="246" t="s">
        <v>84</v>
      </c>
      <c r="AV335" s="14" t="s">
        <v>84</v>
      </c>
      <c r="AW335" s="14" t="s">
        <v>36</v>
      </c>
      <c r="AX335" s="14" t="s">
        <v>74</v>
      </c>
      <c r="AY335" s="246" t="s">
        <v>141</v>
      </c>
    </row>
    <row r="336" spans="1:51" s="13" customFormat="1" ht="12">
      <c r="A336" s="13"/>
      <c r="B336" s="225"/>
      <c r="C336" s="226"/>
      <c r="D336" s="227" t="s">
        <v>152</v>
      </c>
      <c r="E336" s="228" t="s">
        <v>19</v>
      </c>
      <c r="F336" s="229" t="s">
        <v>198</v>
      </c>
      <c r="G336" s="226"/>
      <c r="H336" s="228" t="s">
        <v>19</v>
      </c>
      <c r="I336" s="230"/>
      <c r="J336" s="226"/>
      <c r="K336" s="226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152</v>
      </c>
      <c r="AU336" s="235" t="s">
        <v>84</v>
      </c>
      <c r="AV336" s="13" t="s">
        <v>82</v>
      </c>
      <c r="AW336" s="13" t="s">
        <v>36</v>
      </c>
      <c r="AX336" s="13" t="s">
        <v>74</v>
      </c>
      <c r="AY336" s="235" t="s">
        <v>141</v>
      </c>
    </row>
    <row r="337" spans="1:51" s="14" customFormat="1" ht="12">
      <c r="A337" s="14"/>
      <c r="B337" s="236"/>
      <c r="C337" s="237"/>
      <c r="D337" s="227" t="s">
        <v>152</v>
      </c>
      <c r="E337" s="238" t="s">
        <v>19</v>
      </c>
      <c r="F337" s="239" t="s">
        <v>84</v>
      </c>
      <c r="G337" s="237"/>
      <c r="H337" s="240">
        <v>2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152</v>
      </c>
      <c r="AU337" s="246" t="s">
        <v>84</v>
      </c>
      <c r="AV337" s="14" t="s">
        <v>84</v>
      </c>
      <c r="AW337" s="14" t="s">
        <v>36</v>
      </c>
      <c r="AX337" s="14" t="s">
        <v>74</v>
      </c>
      <c r="AY337" s="246" t="s">
        <v>141</v>
      </c>
    </row>
    <row r="338" spans="1:51" s="13" customFormat="1" ht="12">
      <c r="A338" s="13"/>
      <c r="B338" s="225"/>
      <c r="C338" s="226"/>
      <c r="D338" s="227" t="s">
        <v>152</v>
      </c>
      <c r="E338" s="228" t="s">
        <v>19</v>
      </c>
      <c r="F338" s="229" t="s">
        <v>200</v>
      </c>
      <c r="G338" s="226"/>
      <c r="H338" s="228" t="s">
        <v>19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152</v>
      </c>
      <c r="AU338" s="235" t="s">
        <v>84</v>
      </c>
      <c r="AV338" s="13" t="s">
        <v>82</v>
      </c>
      <c r="AW338" s="13" t="s">
        <v>36</v>
      </c>
      <c r="AX338" s="13" t="s">
        <v>74</v>
      </c>
      <c r="AY338" s="235" t="s">
        <v>141</v>
      </c>
    </row>
    <row r="339" spans="1:51" s="14" customFormat="1" ht="12">
      <c r="A339" s="14"/>
      <c r="B339" s="236"/>
      <c r="C339" s="237"/>
      <c r="D339" s="227" t="s">
        <v>152</v>
      </c>
      <c r="E339" s="238" t="s">
        <v>19</v>
      </c>
      <c r="F339" s="239" t="s">
        <v>169</v>
      </c>
      <c r="G339" s="237"/>
      <c r="H339" s="240">
        <v>5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152</v>
      </c>
      <c r="AU339" s="246" t="s">
        <v>84</v>
      </c>
      <c r="AV339" s="14" t="s">
        <v>84</v>
      </c>
      <c r="AW339" s="14" t="s">
        <v>36</v>
      </c>
      <c r="AX339" s="14" t="s">
        <v>74</v>
      </c>
      <c r="AY339" s="246" t="s">
        <v>141</v>
      </c>
    </row>
    <row r="340" spans="1:51" s="15" customFormat="1" ht="12">
      <c r="A340" s="15"/>
      <c r="B340" s="247"/>
      <c r="C340" s="248"/>
      <c r="D340" s="227" t="s">
        <v>152</v>
      </c>
      <c r="E340" s="249" t="s">
        <v>19</v>
      </c>
      <c r="F340" s="250" t="s">
        <v>205</v>
      </c>
      <c r="G340" s="248"/>
      <c r="H340" s="251">
        <v>57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7" t="s">
        <v>152</v>
      </c>
      <c r="AU340" s="257" t="s">
        <v>84</v>
      </c>
      <c r="AV340" s="15" t="s">
        <v>142</v>
      </c>
      <c r="AW340" s="15" t="s">
        <v>36</v>
      </c>
      <c r="AX340" s="15" t="s">
        <v>82</v>
      </c>
      <c r="AY340" s="257" t="s">
        <v>141</v>
      </c>
    </row>
    <row r="341" spans="1:65" s="2" customFormat="1" ht="24.15" customHeight="1">
      <c r="A341" s="40"/>
      <c r="B341" s="41"/>
      <c r="C341" s="207" t="s">
        <v>351</v>
      </c>
      <c r="D341" s="207" t="s">
        <v>144</v>
      </c>
      <c r="E341" s="208" t="s">
        <v>352</v>
      </c>
      <c r="F341" s="209" t="s">
        <v>353</v>
      </c>
      <c r="G341" s="210" t="s">
        <v>147</v>
      </c>
      <c r="H341" s="211">
        <v>31.36</v>
      </c>
      <c r="I341" s="212"/>
      <c r="J341" s="213">
        <f>ROUND(I341*H341,2)</f>
        <v>0</v>
      </c>
      <c r="K341" s="209" t="s">
        <v>148</v>
      </c>
      <c r="L341" s="46"/>
      <c r="M341" s="214" t="s">
        <v>19</v>
      </c>
      <c r="N341" s="215" t="s">
        <v>45</v>
      </c>
      <c r="O341" s="86"/>
      <c r="P341" s="216">
        <f>O341*H341</f>
        <v>0</v>
      </c>
      <c r="Q341" s="216">
        <v>0</v>
      </c>
      <c r="R341" s="216">
        <f>Q341*H341</f>
        <v>0</v>
      </c>
      <c r="S341" s="216">
        <v>0.046</v>
      </c>
      <c r="T341" s="217">
        <f>S341*H341</f>
        <v>1.4425599999999998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8" t="s">
        <v>142</v>
      </c>
      <c r="AT341" s="218" t="s">
        <v>144</v>
      </c>
      <c r="AU341" s="218" t="s">
        <v>84</v>
      </c>
      <c r="AY341" s="19" t="s">
        <v>141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9" t="s">
        <v>82</v>
      </c>
      <c r="BK341" s="219">
        <f>ROUND(I341*H341,2)</f>
        <v>0</v>
      </c>
      <c r="BL341" s="19" t="s">
        <v>142</v>
      </c>
      <c r="BM341" s="218" t="s">
        <v>354</v>
      </c>
    </row>
    <row r="342" spans="1:47" s="2" customFormat="1" ht="12">
      <c r="A342" s="40"/>
      <c r="B342" s="41"/>
      <c r="C342" s="42"/>
      <c r="D342" s="220" t="s">
        <v>150</v>
      </c>
      <c r="E342" s="42"/>
      <c r="F342" s="221" t="s">
        <v>355</v>
      </c>
      <c r="G342" s="42"/>
      <c r="H342" s="42"/>
      <c r="I342" s="222"/>
      <c r="J342" s="42"/>
      <c r="K342" s="42"/>
      <c r="L342" s="46"/>
      <c r="M342" s="223"/>
      <c r="N342" s="224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150</v>
      </c>
      <c r="AU342" s="19" t="s">
        <v>84</v>
      </c>
    </row>
    <row r="343" spans="1:51" s="13" customFormat="1" ht="12">
      <c r="A343" s="13"/>
      <c r="B343" s="225"/>
      <c r="C343" s="226"/>
      <c r="D343" s="227" t="s">
        <v>152</v>
      </c>
      <c r="E343" s="228" t="s">
        <v>19</v>
      </c>
      <c r="F343" s="229" t="s">
        <v>180</v>
      </c>
      <c r="G343" s="226"/>
      <c r="H343" s="228" t="s">
        <v>19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152</v>
      </c>
      <c r="AU343" s="235" t="s">
        <v>84</v>
      </c>
      <c r="AV343" s="13" t="s">
        <v>82</v>
      </c>
      <c r="AW343" s="13" t="s">
        <v>36</v>
      </c>
      <c r="AX343" s="13" t="s">
        <v>74</v>
      </c>
      <c r="AY343" s="235" t="s">
        <v>141</v>
      </c>
    </row>
    <row r="344" spans="1:51" s="14" customFormat="1" ht="12">
      <c r="A344" s="14"/>
      <c r="B344" s="236"/>
      <c r="C344" s="237"/>
      <c r="D344" s="227" t="s">
        <v>152</v>
      </c>
      <c r="E344" s="238" t="s">
        <v>19</v>
      </c>
      <c r="F344" s="239" t="s">
        <v>212</v>
      </c>
      <c r="G344" s="237"/>
      <c r="H344" s="240">
        <v>31.36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152</v>
      </c>
      <c r="AU344" s="246" t="s">
        <v>84</v>
      </c>
      <c r="AV344" s="14" t="s">
        <v>84</v>
      </c>
      <c r="AW344" s="14" t="s">
        <v>36</v>
      </c>
      <c r="AX344" s="14" t="s">
        <v>82</v>
      </c>
      <c r="AY344" s="246" t="s">
        <v>141</v>
      </c>
    </row>
    <row r="345" spans="1:63" s="12" customFormat="1" ht="22.8" customHeight="1">
      <c r="A345" s="12"/>
      <c r="B345" s="191"/>
      <c r="C345" s="192"/>
      <c r="D345" s="193" t="s">
        <v>73</v>
      </c>
      <c r="E345" s="205" t="s">
        <v>356</v>
      </c>
      <c r="F345" s="205" t="s">
        <v>357</v>
      </c>
      <c r="G345" s="192"/>
      <c r="H345" s="192"/>
      <c r="I345" s="195"/>
      <c r="J345" s="206">
        <f>BK345</f>
        <v>0</v>
      </c>
      <c r="K345" s="192"/>
      <c r="L345" s="197"/>
      <c r="M345" s="198"/>
      <c r="N345" s="199"/>
      <c r="O345" s="199"/>
      <c r="P345" s="200">
        <f>SUM(P346:P356)</f>
        <v>0</v>
      </c>
      <c r="Q345" s="199"/>
      <c r="R345" s="200">
        <f>SUM(R346:R356)</f>
        <v>0</v>
      </c>
      <c r="S345" s="199"/>
      <c r="T345" s="201">
        <f>SUM(T346:T356)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2" t="s">
        <v>82</v>
      </c>
      <c r="AT345" s="203" t="s">
        <v>73</v>
      </c>
      <c r="AU345" s="203" t="s">
        <v>82</v>
      </c>
      <c r="AY345" s="202" t="s">
        <v>141</v>
      </c>
      <c r="BK345" s="204">
        <f>SUM(BK346:BK356)</f>
        <v>0</v>
      </c>
    </row>
    <row r="346" spans="1:65" s="2" customFormat="1" ht="21.75" customHeight="1">
      <c r="A346" s="40"/>
      <c r="B346" s="41"/>
      <c r="C346" s="207" t="s">
        <v>358</v>
      </c>
      <c r="D346" s="207" t="s">
        <v>144</v>
      </c>
      <c r="E346" s="208" t="s">
        <v>359</v>
      </c>
      <c r="F346" s="209" t="s">
        <v>360</v>
      </c>
      <c r="G346" s="210" t="s">
        <v>272</v>
      </c>
      <c r="H346" s="211">
        <v>19.048</v>
      </c>
      <c r="I346" s="212"/>
      <c r="J346" s="213">
        <f>ROUND(I346*H346,2)</f>
        <v>0</v>
      </c>
      <c r="K346" s="209" t="s">
        <v>148</v>
      </c>
      <c r="L346" s="46"/>
      <c r="M346" s="214" t="s">
        <v>19</v>
      </c>
      <c r="N346" s="215" t="s">
        <v>45</v>
      </c>
      <c r="O346" s="86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8" t="s">
        <v>142</v>
      </c>
      <c r="AT346" s="218" t="s">
        <v>144</v>
      </c>
      <c r="AU346" s="218" t="s">
        <v>84</v>
      </c>
      <c r="AY346" s="19" t="s">
        <v>141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9" t="s">
        <v>82</v>
      </c>
      <c r="BK346" s="219">
        <f>ROUND(I346*H346,2)</f>
        <v>0</v>
      </c>
      <c r="BL346" s="19" t="s">
        <v>142</v>
      </c>
      <c r="BM346" s="218" t="s">
        <v>361</v>
      </c>
    </row>
    <row r="347" spans="1:47" s="2" customFormat="1" ht="12">
      <c r="A347" s="40"/>
      <c r="B347" s="41"/>
      <c r="C347" s="42"/>
      <c r="D347" s="220" t="s">
        <v>150</v>
      </c>
      <c r="E347" s="42"/>
      <c r="F347" s="221" t="s">
        <v>362</v>
      </c>
      <c r="G347" s="42"/>
      <c r="H347" s="42"/>
      <c r="I347" s="222"/>
      <c r="J347" s="42"/>
      <c r="K347" s="42"/>
      <c r="L347" s="46"/>
      <c r="M347" s="223"/>
      <c r="N347" s="22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150</v>
      </c>
      <c r="AU347" s="19" t="s">
        <v>84</v>
      </c>
    </row>
    <row r="348" spans="1:65" s="2" customFormat="1" ht="16.5" customHeight="1">
      <c r="A348" s="40"/>
      <c r="B348" s="41"/>
      <c r="C348" s="207" t="s">
        <v>363</v>
      </c>
      <c r="D348" s="207" t="s">
        <v>144</v>
      </c>
      <c r="E348" s="208" t="s">
        <v>364</v>
      </c>
      <c r="F348" s="209" t="s">
        <v>365</v>
      </c>
      <c r="G348" s="210" t="s">
        <v>272</v>
      </c>
      <c r="H348" s="211">
        <v>285.72</v>
      </c>
      <c r="I348" s="212"/>
      <c r="J348" s="213">
        <f>ROUND(I348*H348,2)</f>
        <v>0</v>
      </c>
      <c r="K348" s="209" t="s">
        <v>148</v>
      </c>
      <c r="L348" s="46"/>
      <c r="M348" s="214" t="s">
        <v>19</v>
      </c>
      <c r="N348" s="215" t="s">
        <v>45</v>
      </c>
      <c r="O348" s="86"/>
      <c r="P348" s="216">
        <f>O348*H348</f>
        <v>0</v>
      </c>
      <c r="Q348" s="216">
        <v>0</v>
      </c>
      <c r="R348" s="216">
        <f>Q348*H348</f>
        <v>0</v>
      </c>
      <c r="S348" s="216">
        <v>0</v>
      </c>
      <c r="T348" s="21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142</v>
      </c>
      <c r="AT348" s="218" t="s">
        <v>144</v>
      </c>
      <c r="AU348" s="218" t="s">
        <v>84</v>
      </c>
      <c r="AY348" s="19" t="s">
        <v>141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82</v>
      </c>
      <c r="BK348" s="219">
        <f>ROUND(I348*H348,2)</f>
        <v>0</v>
      </c>
      <c r="BL348" s="19" t="s">
        <v>142</v>
      </c>
      <c r="BM348" s="218" t="s">
        <v>366</v>
      </c>
    </row>
    <row r="349" spans="1:47" s="2" customFormat="1" ht="12">
      <c r="A349" s="40"/>
      <c r="B349" s="41"/>
      <c r="C349" s="42"/>
      <c r="D349" s="220" t="s">
        <v>150</v>
      </c>
      <c r="E349" s="42"/>
      <c r="F349" s="221" t="s">
        <v>367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150</v>
      </c>
      <c r="AU349" s="19" t="s">
        <v>84</v>
      </c>
    </row>
    <row r="350" spans="1:51" s="14" customFormat="1" ht="12">
      <c r="A350" s="14"/>
      <c r="B350" s="236"/>
      <c r="C350" s="237"/>
      <c r="D350" s="227" t="s">
        <v>152</v>
      </c>
      <c r="E350" s="237"/>
      <c r="F350" s="239" t="s">
        <v>368</v>
      </c>
      <c r="G350" s="237"/>
      <c r="H350" s="240">
        <v>285.72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152</v>
      </c>
      <c r="AU350" s="246" t="s">
        <v>84</v>
      </c>
      <c r="AV350" s="14" t="s">
        <v>84</v>
      </c>
      <c r="AW350" s="14" t="s">
        <v>4</v>
      </c>
      <c r="AX350" s="14" t="s">
        <v>82</v>
      </c>
      <c r="AY350" s="246" t="s">
        <v>141</v>
      </c>
    </row>
    <row r="351" spans="1:65" s="2" customFormat="1" ht="24.15" customHeight="1">
      <c r="A351" s="40"/>
      <c r="B351" s="41"/>
      <c r="C351" s="207" t="s">
        <v>369</v>
      </c>
      <c r="D351" s="207" t="s">
        <v>144</v>
      </c>
      <c r="E351" s="208" t="s">
        <v>370</v>
      </c>
      <c r="F351" s="209" t="s">
        <v>371</v>
      </c>
      <c r="G351" s="210" t="s">
        <v>272</v>
      </c>
      <c r="H351" s="211">
        <v>19.048</v>
      </c>
      <c r="I351" s="212"/>
      <c r="J351" s="213">
        <f>ROUND(I351*H351,2)</f>
        <v>0</v>
      </c>
      <c r="K351" s="209" t="s">
        <v>148</v>
      </c>
      <c r="L351" s="46"/>
      <c r="M351" s="214" t="s">
        <v>19</v>
      </c>
      <c r="N351" s="215" t="s">
        <v>45</v>
      </c>
      <c r="O351" s="86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8" t="s">
        <v>142</v>
      </c>
      <c r="AT351" s="218" t="s">
        <v>144</v>
      </c>
      <c r="AU351" s="218" t="s">
        <v>84</v>
      </c>
      <c r="AY351" s="19" t="s">
        <v>141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82</v>
      </c>
      <c r="BK351" s="219">
        <f>ROUND(I351*H351,2)</f>
        <v>0</v>
      </c>
      <c r="BL351" s="19" t="s">
        <v>142</v>
      </c>
      <c r="BM351" s="218" t="s">
        <v>372</v>
      </c>
    </row>
    <row r="352" spans="1:47" s="2" customFormat="1" ht="12">
      <c r="A352" s="40"/>
      <c r="B352" s="41"/>
      <c r="C352" s="42"/>
      <c r="D352" s="220" t="s">
        <v>150</v>
      </c>
      <c r="E352" s="42"/>
      <c r="F352" s="221" t="s">
        <v>373</v>
      </c>
      <c r="G352" s="42"/>
      <c r="H352" s="42"/>
      <c r="I352" s="222"/>
      <c r="J352" s="42"/>
      <c r="K352" s="42"/>
      <c r="L352" s="46"/>
      <c r="M352" s="223"/>
      <c r="N352" s="224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150</v>
      </c>
      <c r="AU352" s="19" t="s">
        <v>84</v>
      </c>
    </row>
    <row r="353" spans="1:65" s="2" customFormat="1" ht="24.15" customHeight="1">
      <c r="A353" s="40"/>
      <c r="B353" s="41"/>
      <c r="C353" s="207" t="s">
        <v>374</v>
      </c>
      <c r="D353" s="207" t="s">
        <v>144</v>
      </c>
      <c r="E353" s="208" t="s">
        <v>375</v>
      </c>
      <c r="F353" s="209" t="s">
        <v>376</v>
      </c>
      <c r="G353" s="210" t="s">
        <v>272</v>
      </c>
      <c r="H353" s="211">
        <v>6.181</v>
      </c>
      <c r="I353" s="212"/>
      <c r="J353" s="213">
        <f>ROUND(I353*H353,2)</f>
        <v>0</v>
      </c>
      <c r="K353" s="209" t="s">
        <v>148</v>
      </c>
      <c r="L353" s="46"/>
      <c r="M353" s="214" t="s">
        <v>19</v>
      </c>
      <c r="N353" s="215" t="s">
        <v>45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142</v>
      </c>
      <c r="AT353" s="218" t="s">
        <v>144</v>
      </c>
      <c r="AU353" s="218" t="s">
        <v>84</v>
      </c>
      <c r="AY353" s="19" t="s">
        <v>141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82</v>
      </c>
      <c r="BK353" s="219">
        <f>ROUND(I353*H353,2)</f>
        <v>0</v>
      </c>
      <c r="BL353" s="19" t="s">
        <v>142</v>
      </c>
      <c r="BM353" s="218" t="s">
        <v>377</v>
      </c>
    </row>
    <row r="354" spans="1:47" s="2" customFormat="1" ht="12">
      <c r="A354" s="40"/>
      <c r="B354" s="41"/>
      <c r="C354" s="42"/>
      <c r="D354" s="220" t="s">
        <v>150</v>
      </c>
      <c r="E354" s="42"/>
      <c r="F354" s="221" t="s">
        <v>378</v>
      </c>
      <c r="G354" s="42"/>
      <c r="H354" s="42"/>
      <c r="I354" s="222"/>
      <c r="J354" s="42"/>
      <c r="K354" s="42"/>
      <c r="L354" s="46"/>
      <c r="M354" s="223"/>
      <c r="N354" s="22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150</v>
      </c>
      <c r="AU354" s="19" t="s">
        <v>84</v>
      </c>
    </row>
    <row r="355" spans="1:65" s="2" customFormat="1" ht="24.15" customHeight="1">
      <c r="A355" s="40"/>
      <c r="B355" s="41"/>
      <c r="C355" s="207" t="s">
        <v>379</v>
      </c>
      <c r="D355" s="207" t="s">
        <v>144</v>
      </c>
      <c r="E355" s="208" t="s">
        <v>380</v>
      </c>
      <c r="F355" s="209" t="s">
        <v>381</v>
      </c>
      <c r="G355" s="210" t="s">
        <v>272</v>
      </c>
      <c r="H355" s="211">
        <v>11.122</v>
      </c>
      <c r="I355" s="212"/>
      <c r="J355" s="213">
        <f>ROUND(I355*H355,2)</f>
        <v>0</v>
      </c>
      <c r="K355" s="209" t="s">
        <v>148</v>
      </c>
      <c r="L355" s="46"/>
      <c r="M355" s="214" t="s">
        <v>19</v>
      </c>
      <c r="N355" s="215" t="s">
        <v>45</v>
      </c>
      <c r="O355" s="86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142</v>
      </c>
      <c r="AT355" s="218" t="s">
        <v>144</v>
      </c>
      <c r="AU355" s="218" t="s">
        <v>84</v>
      </c>
      <c r="AY355" s="19" t="s">
        <v>141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82</v>
      </c>
      <c r="BK355" s="219">
        <f>ROUND(I355*H355,2)</f>
        <v>0</v>
      </c>
      <c r="BL355" s="19" t="s">
        <v>142</v>
      </c>
      <c r="BM355" s="218" t="s">
        <v>382</v>
      </c>
    </row>
    <row r="356" spans="1:47" s="2" customFormat="1" ht="12">
      <c r="A356" s="40"/>
      <c r="B356" s="41"/>
      <c r="C356" s="42"/>
      <c r="D356" s="220" t="s">
        <v>150</v>
      </c>
      <c r="E356" s="42"/>
      <c r="F356" s="221" t="s">
        <v>383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150</v>
      </c>
      <c r="AU356" s="19" t="s">
        <v>84</v>
      </c>
    </row>
    <row r="357" spans="1:63" s="12" customFormat="1" ht="22.8" customHeight="1">
      <c r="A357" s="12"/>
      <c r="B357" s="191"/>
      <c r="C357" s="192"/>
      <c r="D357" s="193" t="s">
        <v>73</v>
      </c>
      <c r="E357" s="205" t="s">
        <v>384</v>
      </c>
      <c r="F357" s="205" t="s">
        <v>385</v>
      </c>
      <c r="G357" s="192"/>
      <c r="H357" s="192"/>
      <c r="I357" s="195"/>
      <c r="J357" s="206">
        <f>BK357</f>
        <v>0</v>
      </c>
      <c r="K357" s="192"/>
      <c r="L357" s="197"/>
      <c r="M357" s="198"/>
      <c r="N357" s="199"/>
      <c r="O357" s="199"/>
      <c r="P357" s="200">
        <f>SUM(P358:P359)</f>
        <v>0</v>
      </c>
      <c r="Q357" s="199"/>
      <c r="R357" s="200">
        <f>SUM(R358:R359)</f>
        <v>0</v>
      </c>
      <c r="S357" s="199"/>
      <c r="T357" s="201">
        <f>SUM(T358:T359)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2" t="s">
        <v>82</v>
      </c>
      <c r="AT357" s="203" t="s">
        <v>73</v>
      </c>
      <c r="AU357" s="203" t="s">
        <v>82</v>
      </c>
      <c r="AY357" s="202" t="s">
        <v>141</v>
      </c>
      <c r="BK357" s="204">
        <f>SUM(BK358:BK359)</f>
        <v>0</v>
      </c>
    </row>
    <row r="358" spans="1:65" s="2" customFormat="1" ht="33" customHeight="1">
      <c r="A358" s="40"/>
      <c r="B358" s="41"/>
      <c r="C358" s="207" t="s">
        <v>386</v>
      </c>
      <c r="D358" s="207" t="s">
        <v>144</v>
      </c>
      <c r="E358" s="208" t="s">
        <v>387</v>
      </c>
      <c r="F358" s="209" t="s">
        <v>388</v>
      </c>
      <c r="G358" s="210" t="s">
        <v>272</v>
      </c>
      <c r="H358" s="211">
        <v>5.634</v>
      </c>
      <c r="I358" s="212"/>
      <c r="J358" s="213">
        <f>ROUND(I358*H358,2)</f>
        <v>0</v>
      </c>
      <c r="K358" s="209" t="s">
        <v>148</v>
      </c>
      <c r="L358" s="46"/>
      <c r="M358" s="214" t="s">
        <v>19</v>
      </c>
      <c r="N358" s="215" t="s">
        <v>45</v>
      </c>
      <c r="O358" s="86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8" t="s">
        <v>142</v>
      </c>
      <c r="AT358" s="218" t="s">
        <v>144</v>
      </c>
      <c r="AU358" s="218" t="s">
        <v>84</v>
      </c>
      <c r="AY358" s="19" t="s">
        <v>141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9" t="s">
        <v>82</v>
      </c>
      <c r="BK358" s="219">
        <f>ROUND(I358*H358,2)</f>
        <v>0</v>
      </c>
      <c r="BL358" s="19" t="s">
        <v>142</v>
      </c>
      <c r="BM358" s="218" t="s">
        <v>389</v>
      </c>
    </row>
    <row r="359" spans="1:47" s="2" customFormat="1" ht="12">
      <c r="A359" s="40"/>
      <c r="B359" s="41"/>
      <c r="C359" s="42"/>
      <c r="D359" s="220" t="s">
        <v>150</v>
      </c>
      <c r="E359" s="42"/>
      <c r="F359" s="221" t="s">
        <v>390</v>
      </c>
      <c r="G359" s="42"/>
      <c r="H359" s="42"/>
      <c r="I359" s="222"/>
      <c r="J359" s="42"/>
      <c r="K359" s="42"/>
      <c r="L359" s="46"/>
      <c r="M359" s="223"/>
      <c r="N359" s="22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150</v>
      </c>
      <c r="AU359" s="19" t="s">
        <v>84</v>
      </c>
    </row>
    <row r="360" spans="1:63" s="12" customFormat="1" ht="25.9" customHeight="1">
      <c r="A360" s="12"/>
      <c r="B360" s="191"/>
      <c r="C360" s="192"/>
      <c r="D360" s="193" t="s">
        <v>73</v>
      </c>
      <c r="E360" s="194" t="s">
        <v>391</v>
      </c>
      <c r="F360" s="194" t="s">
        <v>392</v>
      </c>
      <c r="G360" s="192"/>
      <c r="H360" s="192"/>
      <c r="I360" s="195"/>
      <c r="J360" s="196">
        <f>BK360</f>
        <v>0</v>
      </c>
      <c r="K360" s="192"/>
      <c r="L360" s="197"/>
      <c r="M360" s="198"/>
      <c r="N360" s="199"/>
      <c r="O360" s="199"/>
      <c r="P360" s="200">
        <f>P361+P370+P482+P500+P541+P585+P653+P739+P762+P918+P943+P1227</f>
        <v>0</v>
      </c>
      <c r="Q360" s="199"/>
      <c r="R360" s="200">
        <f>R361+R370+R482+R500+R541+R585+R653+R739+R762+R918+R943+R1227</f>
        <v>18.772549340000005</v>
      </c>
      <c r="S360" s="199"/>
      <c r="T360" s="201">
        <f>T361+T370+T482+T500+T541+T585+T653+T739+T762+T918+T943+T1227</f>
        <v>9.968819999999997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2" t="s">
        <v>84</v>
      </c>
      <c r="AT360" s="203" t="s">
        <v>73</v>
      </c>
      <c r="AU360" s="203" t="s">
        <v>74</v>
      </c>
      <c r="AY360" s="202" t="s">
        <v>141</v>
      </c>
      <c r="BK360" s="204">
        <f>BK361+BK370+BK482+BK500+BK541+BK585+BK653+BK739+BK762+BK918+BK943+BK1227</f>
        <v>0</v>
      </c>
    </row>
    <row r="361" spans="1:63" s="12" customFormat="1" ht="22.8" customHeight="1">
      <c r="A361" s="12"/>
      <c r="B361" s="191"/>
      <c r="C361" s="192"/>
      <c r="D361" s="193" t="s">
        <v>73</v>
      </c>
      <c r="E361" s="205" t="s">
        <v>393</v>
      </c>
      <c r="F361" s="205" t="s">
        <v>394</v>
      </c>
      <c r="G361" s="192"/>
      <c r="H361" s="192"/>
      <c r="I361" s="195"/>
      <c r="J361" s="206">
        <f>BK361</f>
        <v>0</v>
      </c>
      <c r="K361" s="192"/>
      <c r="L361" s="197"/>
      <c r="M361" s="198"/>
      <c r="N361" s="199"/>
      <c r="O361" s="199"/>
      <c r="P361" s="200">
        <f>SUM(P362:P369)</f>
        <v>0</v>
      </c>
      <c r="Q361" s="199"/>
      <c r="R361" s="200">
        <f>SUM(R362:R369)</f>
        <v>0.0024335999999999997</v>
      </c>
      <c r="S361" s="199"/>
      <c r="T361" s="201">
        <f>SUM(T362:T369)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2" t="s">
        <v>84</v>
      </c>
      <c r="AT361" s="203" t="s">
        <v>73</v>
      </c>
      <c r="AU361" s="203" t="s">
        <v>82</v>
      </c>
      <c r="AY361" s="202" t="s">
        <v>141</v>
      </c>
      <c r="BK361" s="204">
        <f>SUM(BK362:BK369)</f>
        <v>0</v>
      </c>
    </row>
    <row r="362" spans="1:65" s="2" customFormat="1" ht="24.15" customHeight="1">
      <c r="A362" s="40"/>
      <c r="B362" s="41"/>
      <c r="C362" s="207" t="s">
        <v>395</v>
      </c>
      <c r="D362" s="207" t="s">
        <v>144</v>
      </c>
      <c r="E362" s="208" t="s">
        <v>396</v>
      </c>
      <c r="F362" s="209" t="s">
        <v>397</v>
      </c>
      <c r="G362" s="210" t="s">
        <v>147</v>
      </c>
      <c r="H362" s="211">
        <v>1.931</v>
      </c>
      <c r="I362" s="212"/>
      <c r="J362" s="213">
        <f>ROUND(I362*H362,2)</f>
        <v>0</v>
      </c>
      <c r="K362" s="209" t="s">
        <v>148</v>
      </c>
      <c r="L362" s="46"/>
      <c r="M362" s="214" t="s">
        <v>19</v>
      </c>
      <c r="N362" s="215" t="s">
        <v>45</v>
      </c>
      <c r="O362" s="86"/>
      <c r="P362" s="216">
        <f>O362*H362</f>
        <v>0</v>
      </c>
      <c r="Q362" s="216">
        <v>0</v>
      </c>
      <c r="R362" s="216">
        <f>Q362*H362</f>
        <v>0</v>
      </c>
      <c r="S362" s="216">
        <v>0</v>
      </c>
      <c r="T362" s="21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8" t="s">
        <v>245</v>
      </c>
      <c r="AT362" s="218" t="s">
        <v>144</v>
      </c>
      <c r="AU362" s="218" t="s">
        <v>84</v>
      </c>
      <c r="AY362" s="19" t="s">
        <v>141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9" t="s">
        <v>82</v>
      </c>
      <c r="BK362" s="219">
        <f>ROUND(I362*H362,2)</f>
        <v>0</v>
      </c>
      <c r="BL362" s="19" t="s">
        <v>245</v>
      </c>
      <c r="BM362" s="218" t="s">
        <v>398</v>
      </c>
    </row>
    <row r="363" spans="1:47" s="2" customFormat="1" ht="12">
      <c r="A363" s="40"/>
      <c r="B363" s="41"/>
      <c r="C363" s="42"/>
      <c r="D363" s="220" t="s">
        <v>150</v>
      </c>
      <c r="E363" s="42"/>
      <c r="F363" s="221" t="s">
        <v>399</v>
      </c>
      <c r="G363" s="42"/>
      <c r="H363" s="42"/>
      <c r="I363" s="222"/>
      <c r="J363" s="42"/>
      <c r="K363" s="42"/>
      <c r="L363" s="46"/>
      <c r="M363" s="223"/>
      <c r="N363" s="224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150</v>
      </c>
      <c r="AU363" s="19" t="s">
        <v>84</v>
      </c>
    </row>
    <row r="364" spans="1:51" s="13" customFormat="1" ht="12">
      <c r="A364" s="13"/>
      <c r="B364" s="225"/>
      <c r="C364" s="226"/>
      <c r="D364" s="227" t="s">
        <v>152</v>
      </c>
      <c r="E364" s="228" t="s">
        <v>19</v>
      </c>
      <c r="F364" s="229" t="s">
        <v>194</v>
      </c>
      <c r="G364" s="226"/>
      <c r="H364" s="228" t="s">
        <v>19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152</v>
      </c>
      <c r="AU364" s="235" t="s">
        <v>84</v>
      </c>
      <c r="AV364" s="13" t="s">
        <v>82</v>
      </c>
      <c r="AW364" s="13" t="s">
        <v>36</v>
      </c>
      <c r="AX364" s="13" t="s">
        <v>74</v>
      </c>
      <c r="AY364" s="235" t="s">
        <v>141</v>
      </c>
    </row>
    <row r="365" spans="1:51" s="14" customFormat="1" ht="12">
      <c r="A365" s="14"/>
      <c r="B365" s="236"/>
      <c r="C365" s="237"/>
      <c r="D365" s="227" t="s">
        <v>152</v>
      </c>
      <c r="E365" s="238" t="s">
        <v>19</v>
      </c>
      <c r="F365" s="239" t="s">
        <v>280</v>
      </c>
      <c r="G365" s="237"/>
      <c r="H365" s="240">
        <v>1.931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152</v>
      </c>
      <c r="AU365" s="246" t="s">
        <v>84</v>
      </c>
      <c r="AV365" s="14" t="s">
        <v>84</v>
      </c>
      <c r="AW365" s="14" t="s">
        <v>36</v>
      </c>
      <c r="AX365" s="14" t="s">
        <v>82</v>
      </c>
      <c r="AY365" s="246" t="s">
        <v>141</v>
      </c>
    </row>
    <row r="366" spans="1:65" s="2" customFormat="1" ht="16.5" customHeight="1">
      <c r="A366" s="40"/>
      <c r="B366" s="41"/>
      <c r="C366" s="261" t="s">
        <v>345</v>
      </c>
      <c r="D366" s="261" t="s">
        <v>400</v>
      </c>
      <c r="E366" s="262" t="s">
        <v>401</v>
      </c>
      <c r="F366" s="263" t="s">
        <v>402</v>
      </c>
      <c r="G366" s="264" t="s">
        <v>147</v>
      </c>
      <c r="H366" s="265">
        <v>2.028</v>
      </c>
      <c r="I366" s="266"/>
      <c r="J366" s="267">
        <f>ROUND(I366*H366,2)</f>
        <v>0</v>
      </c>
      <c r="K366" s="263" t="s">
        <v>148</v>
      </c>
      <c r="L366" s="268"/>
      <c r="M366" s="269" t="s">
        <v>19</v>
      </c>
      <c r="N366" s="270" t="s">
        <v>45</v>
      </c>
      <c r="O366" s="86"/>
      <c r="P366" s="216">
        <f>O366*H366</f>
        <v>0</v>
      </c>
      <c r="Q366" s="216">
        <v>0.0012</v>
      </c>
      <c r="R366" s="216">
        <f>Q366*H366</f>
        <v>0.0024335999999999997</v>
      </c>
      <c r="S366" s="216">
        <v>0</v>
      </c>
      <c r="T366" s="217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8" t="s">
        <v>351</v>
      </c>
      <c r="AT366" s="218" t="s">
        <v>400</v>
      </c>
      <c r="AU366" s="218" t="s">
        <v>84</v>
      </c>
      <c r="AY366" s="19" t="s">
        <v>141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9" t="s">
        <v>82</v>
      </c>
      <c r="BK366" s="219">
        <f>ROUND(I366*H366,2)</f>
        <v>0</v>
      </c>
      <c r="BL366" s="19" t="s">
        <v>245</v>
      </c>
      <c r="BM366" s="218" t="s">
        <v>403</v>
      </c>
    </row>
    <row r="367" spans="1:51" s="14" customFormat="1" ht="12">
      <c r="A367" s="14"/>
      <c r="B367" s="236"/>
      <c r="C367" s="237"/>
      <c r="D367" s="227" t="s">
        <v>152</v>
      </c>
      <c r="E367" s="237"/>
      <c r="F367" s="239" t="s">
        <v>404</v>
      </c>
      <c r="G367" s="237"/>
      <c r="H367" s="240">
        <v>2.028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6" t="s">
        <v>152</v>
      </c>
      <c r="AU367" s="246" t="s">
        <v>84</v>
      </c>
      <c r="AV367" s="14" t="s">
        <v>84</v>
      </c>
      <c r="AW367" s="14" t="s">
        <v>4</v>
      </c>
      <c r="AX367" s="14" t="s">
        <v>82</v>
      </c>
      <c r="AY367" s="246" t="s">
        <v>141</v>
      </c>
    </row>
    <row r="368" spans="1:65" s="2" customFormat="1" ht="24.15" customHeight="1">
      <c r="A368" s="40"/>
      <c r="B368" s="41"/>
      <c r="C368" s="207" t="s">
        <v>405</v>
      </c>
      <c r="D368" s="207" t="s">
        <v>144</v>
      </c>
      <c r="E368" s="208" t="s">
        <v>406</v>
      </c>
      <c r="F368" s="209" t="s">
        <v>407</v>
      </c>
      <c r="G368" s="210" t="s">
        <v>408</v>
      </c>
      <c r="H368" s="271"/>
      <c r="I368" s="212"/>
      <c r="J368" s="213">
        <f>ROUND(I368*H368,2)</f>
        <v>0</v>
      </c>
      <c r="K368" s="209" t="s">
        <v>148</v>
      </c>
      <c r="L368" s="46"/>
      <c r="M368" s="214" t="s">
        <v>19</v>
      </c>
      <c r="N368" s="215" t="s">
        <v>45</v>
      </c>
      <c r="O368" s="86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8" t="s">
        <v>245</v>
      </c>
      <c r="AT368" s="218" t="s">
        <v>144</v>
      </c>
      <c r="AU368" s="218" t="s">
        <v>84</v>
      </c>
      <c r="AY368" s="19" t="s">
        <v>141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9" t="s">
        <v>82</v>
      </c>
      <c r="BK368" s="219">
        <f>ROUND(I368*H368,2)</f>
        <v>0</v>
      </c>
      <c r="BL368" s="19" t="s">
        <v>245</v>
      </c>
      <c r="BM368" s="218" t="s">
        <v>409</v>
      </c>
    </row>
    <row r="369" spans="1:47" s="2" customFormat="1" ht="12">
      <c r="A369" s="40"/>
      <c r="B369" s="41"/>
      <c r="C369" s="42"/>
      <c r="D369" s="220" t="s">
        <v>150</v>
      </c>
      <c r="E369" s="42"/>
      <c r="F369" s="221" t="s">
        <v>410</v>
      </c>
      <c r="G369" s="42"/>
      <c r="H369" s="42"/>
      <c r="I369" s="222"/>
      <c r="J369" s="42"/>
      <c r="K369" s="42"/>
      <c r="L369" s="46"/>
      <c r="M369" s="223"/>
      <c r="N369" s="224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150</v>
      </c>
      <c r="AU369" s="19" t="s">
        <v>84</v>
      </c>
    </row>
    <row r="370" spans="1:63" s="12" customFormat="1" ht="22.8" customHeight="1">
      <c r="A370" s="12"/>
      <c r="B370" s="191"/>
      <c r="C370" s="192"/>
      <c r="D370" s="193" t="s">
        <v>73</v>
      </c>
      <c r="E370" s="205" t="s">
        <v>411</v>
      </c>
      <c r="F370" s="205" t="s">
        <v>412</v>
      </c>
      <c r="G370" s="192"/>
      <c r="H370" s="192"/>
      <c r="I370" s="195"/>
      <c r="J370" s="206">
        <f>BK370</f>
        <v>0</v>
      </c>
      <c r="K370" s="192"/>
      <c r="L370" s="197"/>
      <c r="M370" s="198"/>
      <c r="N370" s="199"/>
      <c r="O370" s="199"/>
      <c r="P370" s="200">
        <f>SUM(P371:P481)</f>
        <v>0</v>
      </c>
      <c r="Q370" s="199"/>
      <c r="R370" s="200">
        <f>SUM(R371:R481)</f>
        <v>0.4944950000000001</v>
      </c>
      <c r="S370" s="199"/>
      <c r="T370" s="201">
        <f>SUM(T371:T481)</f>
        <v>0.19260999999999998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2" t="s">
        <v>84</v>
      </c>
      <c r="AT370" s="203" t="s">
        <v>73</v>
      </c>
      <c r="AU370" s="203" t="s">
        <v>82</v>
      </c>
      <c r="AY370" s="202" t="s">
        <v>141</v>
      </c>
      <c r="BK370" s="204">
        <f>SUM(BK371:BK481)</f>
        <v>0</v>
      </c>
    </row>
    <row r="371" spans="1:65" s="2" customFormat="1" ht="24.15" customHeight="1">
      <c r="A371" s="40"/>
      <c r="B371" s="41"/>
      <c r="C371" s="207" t="s">
        <v>413</v>
      </c>
      <c r="D371" s="207" t="s">
        <v>144</v>
      </c>
      <c r="E371" s="208" t="s">
        <v>414</v>
      </c>
      <c r="F371" s="209" t="s">
        <v>415</v>
      </c>
      <c r="G371" s="210" t="s">
        <v>242</v>
      </c>
      <c r="H371" s="211">
        <v>97</v>
      </c>
      <c r="I371" s="212"/>
      <c r="J371" s="213">
        <f>ROUND(I371*H371,2)</f>
        <v>0</v>
      </c>
      <c r="K371" s="209" t="s">
        <v>148</v>
      </c>
      <c r="L371" s="46"/>
      <c r="M371" s="214" t="s">
        <v>19</v>
      </c>
      <c r="N371" s="215" t="s">
        <v>45</v>
      </c>
      <c r="O371" s="86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8" t="s">
        <v>245</v>
      </c>
      <c r="AT371" s="218" t="s">
        <v>144</v>
      </c>
      <c r="AU371" s="218" t="s">
        <v>84</v>
      </c>
      <c r="AY371" s="19" t="s">
        <v>141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82</v>
      </c>
      <c r="BK371" s="219">
        <f>ROUND(I371*H371,2)</f>
        <v>0</v>
      </c>
      <c r="BL371" s="19" t="s">
        <v>245</v>
      </c>
      <c r="BM371" s="218" t="s">
        <v>416</v>
      </c>
    </row>
    <row r="372" spans="1:47" s="2" customFormat="1" ht="12">
      <c r="A372" s="40"/>
      <c r="B372" s="41"/>
      <c r="C372" s="42"/>
      <c r="D372" s="220" t="s">
        <v>150</v>
      </c>
      <c r="E372" s="42"/>
      <c r="F372" s="221" t="s">
        <v>417</v>
      </c>
      <c r="G372" s="42"/>
      <c r="H372" s="42"/>
      <c r="I372" s="222"/>
      <c r="J372" s="42"/>
      <c r="K372" s="42"/>
      <c r="L372" s="46"/>
      <c r="M372" s="223"/>
      <c r="N372" s="224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150</v>
      </c>
      <c r="AU372" s="19" t="s">
        <v>84</v>
      </c>
    </row>
    <row r="373" spans="1:51" s="14" customFormat="1" ht="12">
      <c r="A373" s="14"/>
      <c r="B373" s="236"/>
      <c r="C373" s="237"/>
      <c r="D373" s="227" t="s">
        <v>152</v>
      </c>
      <c r="E373" s="238" t="s">
        <v>19</v>
      </c>
      <c r="F373" s="239" t="s">
        <v>418</v>
      </c>
      <c r="G373" s="237"/>
      <c r="H373" s="240">
        <v>97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152</v>
      </c>
      <c r="AU373" s="246" t="s">
        <v>84</v>
      </c>
      <c r="AV373" s="14" t="s">
        <v>84</v>
      </c>
      <c r="AW373" s="14" t="s">
        <v>36</v>
      </c>
      <c r="AX373" s="14" t="s">
        <v>82</v>
      </c>
      <c r="AY373" s="246" t="s">
        <v>141</v>
      </c>
    </row>
    <row r="374" spans="1:65" s="2" customFormat="1" ht="16.5" customHeight="1">
      <c r="A374" s="40"/>
      <c r="B374" s="41"/>
      <c r="C374" s="261" t="s">
        <v>419</v>
      </c>
      <c r="D374" s="261" t="s">
        <v>400</v>
      </c>
      <c r="E374" s="262" t="s">
        <v>420</v>
      </c>
      <c r="F374" s="263" t="s">
        <v>421</v>
      </c>
      <c r="G374" s="264" t="s">
        <v>242</v>
      </c>
      <c r="H374" s="265">
        <v>38</v>
      </c>
      <c r="I374" s="266"/>
      <c r="J374" s="267">
        <f>ROUND(I374*H374,2)</f>
        <v>0</v>
      </c>
      <c r="K374" s="263" t="s">
        <v>148</v>
      </c>
      <c r="L374" s="268"/>
      <c r="M374" s="269" t="s">
        <v>19</v>
      </c>
      <c r="N374" s="270" t="s">
        <v>45</v>
      </c>
      <c r="O374" s="86"/>
      <c r="P374" s="216">
        <f>O374*H374</f>
        <v>0</v>
      </c>
      <c r="Q374" s="216">
        <v>4E-05</v>
      </c>
      <c r="R374" s="216">
        <f>Q374*H374</f>
        <v>0.00152</v>
      </c>
      <c r="S374" s="216">
        <v>0</v>
      </c>
      <c r="T374" s="21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8" t="s">
        <v>351</v>
      </c>
      <c r="AT374" s="218" t="s">
        <v>400</v>
      </c>
      <c r="AU374" s="218" t="s">
        <v>84</v>
      </c>
      <c r="AY374" s="19" t="s">
        <v>141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19" t="s">
        <v>82</v>
      </c>
      <c r="BK374" s="219">
        <f>ROUND(I374*H374,2)</f>
        <v>0</v>
      </c>
      <c r="BL374" s="19" t="s">
        <v>245</v>
      </c>
      <c r="BM374" s="218" t="s">
        <v>422</v>
      </c>
    </row>
    <row r="375" spans="1:65" s="2" customFormat="1" ht="16.5" customHeight="1">
      <c r="A375" s="40"/>
      <c r="B375" s="41"/>
      <c r="C375" s="261" t="s">
        <v>423</v>
      </c>
      <c r="D375" s="261" t="s">
        <v>400</v>
      </c>
      <c r="E375" s="262" t="s">
        <v>424</v>
      </c>
      <c r="F375" s="263" t="s">
        <v>425</v>
      </c>
      <c r="G375" s="264" t="s">
        <v>242</v>
      </c>
      <c r="H375" s="265">
        <v>46</v>
      </c>
      <c r="I375" s="266"/>
      <c r="J375" s="267">
        <f>ROUND(I375*H375,2)</f>
        <v>0</v>
      </c>
      <c r="K375" s="263" t="s">
        <v>148</v>
      </c>
      <c r="L375" s="268"/>
      <c r="M375" s="269" t="s">
        <v>19</v>
      </c>
      <c r="N375" s="270" t="s">
        <v>45</v>
      </c>
      <c r="O375" s="86"/>
      <c r="P375" s="216">
        <f>O375*H375</f>
        <v>0</v>
      </c>
      <c r="Q375" s="216">
        <v>3E-05</v>
      </c>
      <c r="R375" s="216">
        <f>Q375*H375</f>
        <v>0.00138</v>
      </c>
      <c r="S375" s="216">
        <v>0</v>
      </c>
      <c r="T375" s="21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8" t="s">
        <v>351</v>
      </c>
      <c r="AT375" s="218" t="s">
        <v>400</v>
      </c>
      <c r="AU375" s="218" t="s">
        <v>84</v>
      </c>
      <c r="AY375" s="19" t="s">
        <v>141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82</v>
      </c>
      <c r="BK375" s="219">
        <f>ROUND(I375*H375,2)</f>
        <v>0</v>
      </c>
      <c r="BL375" s="19" t="s">
        <v>245</v>
      </c>
      <c r="BM375" s="218" t="s">
        <v>426</v>
      </c>
    </row>
    <row r="376" spans="1:65" s="2" customFormat="1" ht="16.5" customHeight="1">
      <c r="A376" s="40"/>
      <c r="B376" s="41"/>
      <c r="C376" s="261" t="s">
        <v>427</v>
      </c>
      <c r="D376" s="261" t="s">
        <v>400</v>
      </c>
      <c r="E376" s="262" t="s">
        <v>428</v>
      </c>
      <c r="F376" s="263" t="s">
        <v>429</v>
      </c>
      <c r="G376" s="264" t="s">
        <v>242</v>
      </c>
      <c r="H376" s="265">
        <v>5</v>
      </c>
      <c r="I376" s="266"/>
      <c r="J376" s="267">
        <f>ROUND(I376*H376,2)</f>
        <v>0</v>
      </c>
      <c r="K376" s="263" t="s">
        <v>148</v>
      </c>
      <c r="L376" s="268"/>
      <c r="M376" s="269" t="s">
        <v>19</v>
      </c>
      <c r="N376" s="270" t="s">
        <v>45</v>
      </c>
      <c r="O376" s="86"/>
      <c r="P376" s="216">
        <f>O376*H376</f>
        <v>0</v>
      </c>
      <c r="Q376" s="216">
        <v>0.0001</v>
      </c>
      <c r="R376" s="216">
        <f>Q376*H376</f>
        <v>0.0005</v>
      </c>
      <c r="S376" s="216">
        <v>0</v>
      </c>
      <c r="T376" s="21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8" t="s">
        <v>351</v>
      </c>
      <c r="AT376" s="218" t="s">
        <v>400</v>
      </c>
      <c r="AU376" s="218" t="s">
        <v>84</v>
      </c>
      <c r="AY376" s="19" t="s">
        <v>141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82</v>
      </c>
      <c r="BK376" s="219">
        <f>ROUND(I376*H376,2)</f>
        <v>0</v>
      </c>
      <c r="BL376" s="19" t="s">
        <v>245</v>
      </c>
      <c r="BM376" s="218" t="s">
        <v>430</v>
      </c>
    </row>
    <row r="377" spans="1:65" s="2" customFormat="1" ht="16.5" customHeight="1">
      <c r="A377" s="40"/>
      <c r="B377" s="41"/>
      <c r="C377" s="261" t="s">
        <v>431</v>
      </c>
      <c r="D377" s="261" t="s">
        <v>400</v>
      </c>
      <c r="E377" s="262" t="s">
        <v>432</v>
      </c>
      <c r="F377" s="263" t="s">
        <v>433</v>
      </c>
      <c r="G377" s="264" t="s">
        <v>242</v>
      </c>
      <c r="H377" s="265">
        <v>2</v>
      </c>
      <c r="I377" s="266"/>
      <c r="J377" s="267">
        <f>ROUND(I377*H377,2)</f>
        <v>0</v>
      </c>
      <c r="K377" s="263" t="s">
        <v>148</v>
      </c>
      <c r="L377" s="268"/>
      <c r="M377" s="269" t="s">
        <v>19</v>
      </c>
      <c r="N377" s="270" t="s">
        <v>45</v>
      </c>
      <c r="O377" s="86"/>
      <c r="P377" s="216">
        <f>O377*H377</f>
        <v>0</v>
      </c>
      <c r="Q377" s="216">
        <v>0.00014</v>
      </c>
      <c r="R377" s="216">
        <f>Q377*H377</f>
        <v>0.00028</v>
      </c>
      <c r="S377" s="216">
        <v>0</v>
      </c>
      <c r="T377" s="217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8" t="s">
        <v>351</v>
      </c>
      <c r="AT377" s="218" t="s">
        <v>400</v>
      </c>
      <c r="AU377" s="218" t="s">
        <v>84</v>
      </c>
      <c r="AY377" s="19" t="s">
        <v>141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9" t="s">
        <v>82</v>
      </c>
      <c r="BK377" s="219">
        <f>ROUND(I377*H377,2)</f>
        <v>0</v>
      </c>
      <c r="BL377" s="19" t="s">
        <v>245</v>
      </c>
      <c r="BM377" s="218" t="s">
        <v>434</v>
      </c>
    </row>
    <row r="378" spans="1:65" s="2" customFormat="1" ht="16.5" customHeight="1">
      <c r="A378" s="40"/>
      <c r="B378" s="41"/>
      <c r="C378" s="261" t="s">
        <v>435</v>
      </c>
      <c r="D378" s="261" t="s">
        <v>400</v>
      </c>
      <c r="E378" s="262" t="s">
        <v>436</v>
      </c>
      <c r="F378" s="263" t="s">
        <v>437</v>
      </c>
      <c r="G378" s="264" t="s">
        <v>242</v>
      </c>
      <c r="H378" s="265">
        <v>6</v>
      </c>
      <c r="I378" s="266"/>
      <c r="J378" s="267">
        <f>ROUND(I378*H378,2)</f>
        <v>0</v>
      </c>
      <c r="K378" s="263" t="s">
        <v>148</v>
      </c>
      <c r="L378" s="268"/>
      <c r="M378" s="269" t="s">
        <v>19</v>
      </c>
      <c r="N378" s="270" t="s">
        <v>45</v>
      </c>
      <c r="O378" s="86"/>
      <c r="P378" s="216">
        <f>O378*H378</f>
        <v>0</v>
      </c>
      <c r="Q378" s="216">
        <v>0.00018</v>
      </c>
      <c r="R378" s="216">
        <f>Q378*H378</f>
        <v>0.00108</v>
      </c>
      <c r="S378" s="216">
        <v>0</v>
      </c>
      <c r="T378" s="21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8" t="s">
        <v>351</v>
      </c>
      <c r="AT378" s="218" t="s">
        <v>400</v>
      </c>
      <c r="AU378" s="218" t="s">
        <v>84</v>
      </c>
      <c r="AY378" s="19" t="s">
        <v>141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9" t="s">
        <v>82</v>
      </c>
      <c r="BK378" s="219">
        <f>ROUND(I378*H378,2)</f>
        <v>0</v>
      </c>
      <c r="BL378" s="19" t="s">
        <v>245</v>
      </c>
      <c r="BM378" s="218" t="s">
        <v>438</v>
      </c>
    </row>
    <row r="379" spans="1:65" s="2" customFormat="1" ht="16.5" customHeight="1">
      <c r="A379" s="40"/>
      <c r="B379" s="41"/>
      <c r="C379" s="207" t="s">
        <v>439</v>
      </c>
      <c r="D379" s="207" t="s">
        <v>144</v>
      </c>
      <c r="E379" s="208" t="s">
        <v>440</v>
      </c>
      <c r="F379" s="209" t="s">
        <v>441</v>
      </c>
      <c r="G379" s="210" t="s">
        <v>259</v>
      </c>
      <c r="H379" s="211">
        <v>75</v>
      </c>
      <c r="I379" s="212"/>
      <c r="J379" s="213">
        <f>ROUND(I379*H379,2)</f>
        <v>0</v>
      </c>
      <c r="K379" s="209" t="s">
        <v>148</v>
      </c>
      <c r="L379" s="46"/>
      <c r="M379" s="214" t="s">
        <v>19</v>
      </c>
      <c r="N379" s="215" t="s">
        <v>45</v>
      </c>
      <c r="O379" s="86"/>
      <c r="P379" s="216">
        <f>O379*H379</f>
        <v>0</v>
      </c>
      <c r="Q379" s="216">
        <v>0</v>
      </c>
      <c r="R379" s="216">
        <f>Q379*H379</f>
        <v>0</v>
      </c>
      <c r="S379" s="216">
        <v>0.00027</v>
      </c>
      <c r="T379" s="217">
        <f>S379*H379</f>
        <v>0.02025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8" t="s">
        <v>245</v>
      </c>
      <c r="AT379" s="218" t="s">
        <v>144</v>
      </c>
      <c r="AU379" s="218" t="s">
        <v>84</v>
      </c>
      <c r="AY379" s="19" t="s">
        <v>141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9" t="s">
        <v>82</v>
      </c>
      <c r="BK379" s="219">
        <f>ROUND(I379*H379,2)</f>
        <v>0</v>
      </c>
      <c r="BL379" s="19" t="s">
        <v>245</v>
      </c>
      <c r="BM379" s="218" t="s">
        <v>442</v>
      </c>
    </row>
    <row r="380" spans="1:47" s="2" customFormat="1" ht="12">
      <c r="A380" s="40"/>
      <c r="B380" s="41"/>
      <c r="C380" s="42"/>
      <c r="D380" s="220" t="s">
        <v>150</v>
      </c>
      <c r="E380" s="42"/>
      <c r="F380" s="221" t="s">
        <v>443</v>
      </c>
      <c r="G380" s="42"/>
      <c r="H380" s="42"/>
      <c r="I380" s="222"/>
      <c r="J380" s="42"/>
      <c r="K380" s="42"/>
      <c r="L380" s="46"/>
      <c r="M380" s="223"/>
      <c r="N380" s="224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150</v>
      </c>
      <c r="AU380" s="19" t="s">
        <v>84</v>
      </c>
    </row>
    <row r="381" spans="1:65" s="2" customFormat="1" ht="24.15" customHeight="1">
      <c r="A381" s="40"/>
      <c r="B381" s="41"/>
      <c r="C381" s="207" t="s">
        <v>444</v>
      </c>
      <c r="D381" s="207" t="s">
        <v>144</v>
      </c>
      <c r="E381" s="208" t="s">
        <v>445</v>
      </c>
      <c r="F381" s="209" t="s">
        <v>446</v>
      </c>
      <c r="G381" s="210" t="s">
        <v>259</v>
      </c>
      <c r="H381" s="211">
        <v>50</v>
      </c>
      <c r="I381" s="212"/>
      <c r="J381" s="213">
        <f>ROUND(I381*H381,2)</f>
        <v>0</v>
      </c>
      <c r="K381" s="209" t="s">
        <v>148</v>
      </c>
      <c r="L381" s="46"/>
      <c r="M381" s="214" t="s">
        <v>19</v>
      </c>
      <c r="N381" s="215" t="s">
        <v>45</v>
      </c>
      <c r="O381" s="86"/>
      <c r="P381" s="216">
        <f>O381*H381</f>
        <v>0</v>
      </c>
      <c r="Q381" s="216">
        <v>0</v>
      </c>
      <c r="R381" s="216">
        <f>Q381*H381</f>
        <v>0</v>
      </c>
      <c r="S381" s="216">
        <v>0</v>
      </c>
      <c r="T381" s="217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8" t="s">
        <v>245</v>
      </c>
      <c r="AT381" s="218" t="s">
        <v>144</v>
      </c>
      <c r="AU381" s="218" t="s">
        <v>84</v>
      </c>
      <c r="AY381" s="19" t="s">
        <v>141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9" t="s">
        <v>82</v>
      </c>
      <c r="BK381" s="219">
        <f>ROUND(I381*H381,2)</f>
        <v>0</v>
      </c>
      <c r="BL381" s="19" t="s">
        <v>245</v>
      </c>
      <c r="BM381" s="218" t="s">
        <v>447</v>
      </c>
    </row>
    <row r="382" spans="1:47" s="2" customFormat="1" ht="12">
      <c r="A382" s="40"/>
      <c r="B382" s="41"/>
      <c r="C382" s="42"/>
      <c r="D382" s="220" t="s">
        <v>150</v>
      </c>
      <c r="E382" s="42"/>
      <c r="F382" s="221" t="s">
        <v>448</v>
      </c>
      <c r="G382" s="42"/>
      <c r="H382" s="42"/>
      <c r="I382" s="222"/>
      <c r="J382" s="42"/>
      <c r="K382" s="42"/>
      <c r="L382" s="46"/>
      <c r="M382" s="223"/>
      <c r="N382" s="224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150</v>
      </c>
      <c r="AU382" s="19" t="s">
        <v>84</v>
      </c>
    </row>
    <row r="383" spans="1:65" s="2" customFormat="1" ht="21.75" customHeight="1">
      <c r="A383" s="40"/>
      <c r="B383" s="41"/>
      <c r="C383" s="261" t="s">
        <v>299</v>
      </c>
      <c r="D383" s="261" t="s">
        <v>400</v>
      </c>
      <c r="E383" s="262" t="s">
        <v>449</v>
      </c>
      <c r="F383" s="263" t="s">
        <v>450</v>
      </c>
      <c r="G383" s="264" t="s">
        <v>259</v>
      </c>
      <c r="H383" s="265">
        <v>57.5</v>
      </c>
      <c r="I383" s="266"/>
      <c r="J383" s="267">
        <f>ROUND(I383*H383,2)</f>
        <v>0</v>
      </c>
      <c r="K383" s="263" t="s">
        <v>148</v>
      </c>
      <c r="L383" s="268"/>
      <c r="M383" s="269" t="s">
        <v>19</v>
      </c>
      <c r="N383" s="270" t="s">
        <v>45</v>
      </c>
      <c r="O383" s="86"/>
      <c r="P383" s="216">
        <f>O383*H383</f>
        <v>0</v>
      </c>
      <c r="Q383" s="216">
        <v>5E-05</v>
      </c>
      <c r="R383" s="216">
        <f>Q383*H383</f>
        <v>0.002875</v>
      </c>
      <c r="S383" s="216">
        <v>0</v>
      </c>
      <c r="T383" s="217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8" t="s">
        <v>351</v>
      </c>
      <c r="AT383" s="218" t="s">
        <v>400</v>
      </c>
      <c r="AU383" s="218" t="s">
        <v>84</v>
      </c>
      <c r="AY383" s="19" t="s">
        <v>141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19" t="s">
        <v>82</v>
      </c>
      <c r="BK383" s="219">
        <f>ROUND(I383*H383,2)</f>
        <v>0</v>
      </c>
      <c r="BL383" s="19" t="s">
        <v>245</v>
      </c>
      <c r="BM383" s="218" t="s">
        <v>451</v>
      </c>
    </row>
    <row r="384" spans="1:51" s="14" customFormat="1" ht="12">
      <c r="A384" s="14"/>
      <c r="B384" s="236"/>
      <c r="C384" s="237"/>
      <c r="D384" s="227" t="s">
        <v>152</v>
      </c>
      <c r="E384" s="237"/>
      <c r="F384" s="239" t="s">
        <v>452</v>
      </c>
      <c r="G384" s="237"/>
      <c r="H384" s="240">
        <v>57.5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152</v>
      </c>
      <c r="AU384" s="246" t="s">
        <v>84</v>
      </c>
      <c r="AV384" s="14" t="s">
        <v>84</v>
      </c>
      <c r="AW384" s="14" t="s">
        <v>4</v>
      </c>
      <c r="AX384" s="14" t="s">
        <v>82</v>
      </c>
      <c r="AY384" s="246" t="s">
        <v>141</v>
      </c>
    </row>
    <row r="385" spans="1:65" s="2" customFormat="1" ht="24.15" customHeight="1">
      <c r="A385" s="40"/>
      <c r="B385" s="41"/>
      <c r="C385" s="207" t="s">
        <v>453</v>
      </c>
      <c r="D385" s="207" t="s">
        <v>144</v>
      </c>
      <c r="E385" s="208" t="s">
        <v>454</v>
      </c>
      <c r="F385" s="209" t="s">
        <v>455</v>
      </c>
      <c r="G385" s="210" t="s">
        <v>259</v>
      </c>
      <c r="H385" s="211">
        <v>475</v>
      </c>
      <c r="I385" s="212"/>
      <c r="J385" s="213">
        <f>ROUND(I385*H385,2)</f>
        <v>0</v>
      </c>
      <c r="K385" s="209" t="s">
        <v>148</v>
      </c>
      <c r="L385" s="46"/>
      <c r="M385" s="214" t="s">
        <v>19</v>
      </c>
      <c r="N385" s="215" t="s">
        <v>45</v>
      </c>
      <c r="O385" s="86"/>
      <c r="P385" s="216">
        <f>O385*H385</f>
        <v>0</v>
      </c>
      <c r="Q385" s="216">
        <v>0</v>
      </c>
      <c r="R385" s="216">
        <f>Q385*H385</f>
        <v>0</v>
      </c>
      <c r="S385" s="216">
        <v>0</v>
      </c>
      <c r="T385" s="217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8" t="s">
        <v>245</v>
      </c>
      <c r="AT385" s="218" t="s">
        <v>144</v>
      </c>
      <c r="AU385" s="218" t="s">
        <v>84</v>
      </c>
      <c r="AY385" s="19" t="s">
        <v>141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9" t="s">
        <v>82</v>
      </c>
      <c r="BK385" s="219">
        <f>ROUND(I385*H385,2)</f>
        <v>0</v>
      </c>
      <c r="BL385" s="19" t="s">
        <v>245</v>
      </c>
      <c r="BM385" s="218" t="s">
        <v>456</v>
      </c>
    </row>
    <row r="386" spans="1:47" s="2" customFormat="1" ht="12">
      <c r="A386" s="40"/>
      <c r="B386" s="41"/>
      <c r="C386" s="42"/>
      <c r="D386" s="220" t="s">
        <v>150</v>
      </c>
      <c r="E386" s="42"/>
      <c r="F386" s="221" t="s">
        <v>457</v>
      </c>
      <c r="G386" s="42"/>
      <c r="H386" s="42"/>
      <c r="I386" s="222"/>
      <c r="J386" s="42"/>
      <c r="K386" s="42"/>
      <c r="L386" s="46"/>
      <c r="M386" s="223"/>
      <c r="N386" s="224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150</v>
      </c>
      <c r="AU386" s="19" t="s">
        <v>84</v>
      </c>
    </row>
    <row r="387" spans="1:51" s="14" customFormat="1" ht="12">
      <c r="A387" s="14"/>
      <c r="B387" s="236"/>
      <c r="C387" s="237"/>
      <c r="D387" s="227" t="s">
        <v>152</v>
      </c>
      <c r="E387" s="238" t="s">
        <v>19</v>
      </c>
      <c r="F387" s="239" t="s">
        <v>458</v>
      </c>
      <c r="G387" s="237"/>
      <c r="H387" s="240">
        <v>370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152</v>
      </c>
      <c r="AU387" s="246" t="s">
        <v>84</v>
      </c>
      <c r="AV387" s="14" t="s">
        <v>84</v>
      </c>
      <c r="AW387" s="14" t="s">
        <v>36</v>
      </c>
      <c r="AX387" s="14" t="s">
        <v>74</v>
      </c>
      <c r="AY387" s="246" t="s">
        <v>141</v>
      </c>
    </row>
    <row r="388" spans="1:51" s="14" customFormat="1" ht="12">
      <c r="A388" s="14"/>
      <c r="B388" s="236"/>
      <c r="C388" s="237"/>
      <c r="D388" s="227" t="s">
        <v>152</v>
      </c>
      <c r="E388" s="238" t="s">
        <v>19</v>
      </c>
      <c r="F388" s="239" t="s">
        <v>459</v>
      </c>
      <c r="G388" s="237"/>
      <c r="H388" s="240">
        <v>55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6" t="s">
        <v>152</v>
      </c>
      <c r="AU388" s="246" t="s">
        <v>84</v>
      </c>
      <c r="AV388" s="14" t="s">
        <v>84</v>
      </c>
      <c r="AW388" s="14" t="s">
        <v>36</v>
      </c>
      <c r="AX388" s="14" t="s">
        <v>74</v>
      </c>
      <c r="AY388" s="246" t="s">
        <v>141</v>
      </c>
    </row>
    <row r="389" spans="1:51" s="14" customFormat="1" ht="12">
      <c r="A389" s="14"/>
      <c r="B389" s="236"/>
      <c r="C389" s="237"/>
      <c r="D389" s="227" t="s">
        <v>152</v>
      </c>
      <c r="E389" s="238" t="s">
        <v>19</v>
      </c>
      <c r="F389" s="239" t="s">
        <v>299</v>
      </c>
      <c r="G389" s="237"/>
      <c r="H389" s="240">
        <v>50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6" t="s">
        <v>152</v>
      </c>
      <c r="AU389" s="246" t="s">
        <v>84</v>
      </c>
      <c r="AV389" s="14" t="s">
        <v>84</v>
      </c>
      <c r="AW389" s="14" t="s">
        <v>36</v>
      </c>
      <c r="AX389" s="14" t="s">
        <v>74</v>
      </c>
      <c r="AY389" s="246" t="s">
        <v>141</v>
      </c>
    </row>
    <row r="390" spans="1:51" s="15" customFormat="1" ht="12">
      <c r="A390" s="15"/>
      <c r="B390" s="247"/>
      <c r="C390" s="248"/>
      <c r="D390" s="227" t="s">
        <v>152</v>
      </c>
      <c r="E390" s="249" t="s">
        <v>19</v>
      </c>
      <c r="F390" s="250" t="s">
        <v>205</v>
      </c>
      <c r="G390" s="248"/>
      <c r="H390" s="251">
        <v>475</v>
      </c>
      <c r="I390" s="252"/>
      <c r="J390" s="248"/>
      <c r="K390" s="248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152</v>
      </c>
      <c r="AU390" s="257" t="s">
        <v>84</v>
      </c>
      <c r="AV390" s="15" t="s">
        <v>142</v>
      </c>
      <c r="AW390" s="15" t="s">
        <v>36</v>
      </c>
      <c r="AX390" s="15" t="s">
        <v>82</v>
      </c>
      <c r="AY390" s="257" t="s">
        <v>141</v>
      </c>
    </row>
    <row r="391" spans="1:65" s="2" customFormat="1" ht="16.5" customHeight="1">
      <c r="A391" s="40"/>
      <c r="B391" s="41"/>
      <c r="C391" s="261" t="s">
        <v>460</v>
      </c>
      <c r="D391" s="261" t="s">
        <v>400</v>
      </c>
      <c r="E391" s="262" t="s">
        <v>461</v>
      </c>
      <c r="F391" s="263" t="s">
        <v>462</v>
      </c>
      <c r="G391" s="264" t="s">
        <v>259</v>
      </c>
      <c r="H391" s="265">
        <v>546.25</v>
      </c>
      <c r="I391" s="266"/>
      <c r="J391" s="267">
        <f>ROUND(I391*H391,2)</f>
        <v>0</v>
      </c>
      <c r="K391" s="263" t="s">
        <v>148</v>
      </c>
      <c r="L391" s="268"/>
      <c r="M391" s="269" t="s">
        <v>19</v>
      </c>
      <c r="N391" s="270" t="s">
        <v>45</v>
      </c>
      <c r="O391" s="86"/>
      <c r="P391" s="216">
        <f>O391*H391</f>
        <v>0</v>
      </c>
      <c r="Q391" s="216">
        <v>0.00012</v>
      </c>
      <c r="R391" s="216">
        <f>Q391*H391</f>
        <v>0.06555</v>
      </c>
      <c r="S391" s="216">
        <v>0</v>
      </c>
      <c r="T391" s="21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8" t="s">
        <v>351</v>
      </c>
      <c r="AT391" s="218" t="s">
        <v>400</v>
      </c>
      <c r="AU391" s="218" t="s">
        <v>84</v>
      </c>
      <c r="AY391" s="19" t="s">
        <v>141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9" t="s">
        <v>82</v>
      </c>
      <c r="BK391" s="219">
        <f>ROUND(I391*H391,2)</f>
        <v>0</v>
      </c>
      <c r="BL391" s="19" t="s">
        <v>245</v>
      </c>
      <c r="BM391" s="218" t="s">
        <v>463</v>
      </c>
    </row>
    <row r="392" spans="1:51" s="14" customFormat="1" ht="12">
      <c r="A392" s="14"/>
      <c r="B392" s="236"/>
      <c r="C392" s="237"/>
      <c r="D392" s="227" t="s">
        <v>152</v>
      </c>
      <c r="E392" s="237"/>
      <c r="F392" s="239" t="s">
        <v>464</v>
      </c>
      <c r="G392" s="237"/>
      <c r="H392" s="240">
        <v>546.25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152</v>
      </c>
      <c r="AU392" s="246" t="s">
        <v>84</v>
      </c>
      <c r="AV392" s="14" t="s">
        <v>84</v>
      </c>
      <c r="AW392" s="14" t="s">
        <v>4</v>
      </c>
      <c r="AX392" s="14" t="s">
        <v>82</v>
      </c>
      <c r="AY392" s="246" t="s">
        <v>141</v>
      </c>
    </row>
    <row r="393" spans="1:65" s="2" customFormat="1" ht="24.15" customHeight="1">
      <c r="A393" s="40"/>
      <c r="B393" s="41"/>
      <c r="C393" s="207" t="s">
        <v>465</v>
      </c>
      <c r="D393" s="207" t="s">
        <v>144</v>
      </c>
      <c r="E393" s="208" t="s">
        <v>466</v>
      </c>
      <c r="F393" s="209" t="s">
        <v>467</v>
      </c>
      <c r="G393" s="210" t="s">
        <v>259</v>
      </c>
      <c r="H393" s="211">
        <v>530</v>
      </c>
      <c r="I393" s="212"/>
      <c r="J393" s="213">
        <f>ROUND(I393*H393,2)</f>
        <v>0</v>
      </c>
      <c r="K393" s="209" t="s">
        <v>148</v>
      </c>
      <c r="L393" s="46"/>
      <c r="M393" s="214" t="s">
        <v>19</v>
      </c>
      <c r="N393" s="215" t="s">
        <v>45</v>
      </c>
      <c r="O393" s="86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8" t="s">
        <v>245</v>
      </c>
      <c r="AT393" s="218" t="s">
        <v>144</v>
      </c>
      <c r="AU393" s="218" t="s">
        <v>84</v>
      </c>
      <c r="AY393" s="19" t="s">
        <v>141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82</v>
      </c>
      <c r="BK393" s="219">
        <f>ROUND(I393*H393,2)</f>
        <v>0</v>
      </c>
      <c r="BL393" s="19" t="s">
        <v>245</v>
      </c>
      <c r="BM393" s="218" t="s">
        <v>468</v>
      </c>
    </row>
    <row r="394" spans="1:47" s="2" customFormat="1" ht="12">
      <c r="A394" s="40"/>
      <c r="B394" s="41"/>
      <c r="C394" s="42"/>
      <c r="D394" s="220" t="s">
        <v>150</v>
      </c>
      <c r="E394" s="42"/>
      <c r="F394" s="221" t="s">
        <v>469</v>
      </c>
      <c r="G394" s="42"/>
      <c r="H394" s="42"/>
      <c r="I394" s="222"/>
      <c r="J394" s="42"/>
      <c r="K394" s="42"/>
      <c r="L394" s="46"/>
      <c r="M394" s="223"/>
      <c r="N394" s="224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150</v>
      </c>
      <c r="AU394" s="19" t="s">
        <v>84</v>
      </c>
    </row>
    <row r="395" spans="1:51" s="14" customFormat="1" ht="12">
      <c r="A395" s="14"/>
      <c r="B395" s="236"/>
      <c r="C395" s="237"/>
      <c r="D395" s="227" t="s">
        <v>152</v>
      </c>
      <c r="E395" s="238" t="s">
        <v>19</v>
      </c>
      <c r="F395" s="239" t="s">
        <v>470</v>
      </c>
      <c r="G395" s="237"/>
      <c r="H395" s="240">
        <v>495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152</v>
      </c>
      <c r="AU395" s="246" t="s">
        <v>84</v>
      </c>
      <c r="AV395" s="14" t="s">
        <v>84</v>
      </c>
      <c r="AW395" s="14" t="s">
        <v>36</v>
      </c>
      <c r="AX395" s="14" t="s">
        <v>74</v>
      </c>
      <c r="AY395" s="246" t="s">
        <v>141</v>
      </c>
    </row>
    <row r="396" spans="1:51" s="14" customFormat="1" ht="12">
      <c r="A396" s="14"/>
      <c r="B396" s="236"/>
      <c r="C396" s="237"/>
      <c r="D396" s="227" t="s">
        <v>152</v>
      </c>
      <c r="E396" s="238" t="s">
        <v>19</v>
      </c>
      <c r="F396" s="239" t="s">
        <v>369</v>
      </c>
      <c r="G396" s="237"/>
      <c r="H396" s="240">
        <v>35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152</v>
      </c>
      <c r="AU396" s="246" t="s">
        <v>84</v>
      </c>
      <c r="AV396" s="14" t="s">
        <v>84</v>
      </c>
      <c r="AW396" s="14" t="s">
        <v>36</v>
      </c>
      <c r="AX396" s="14" t="s">
        <v>74</v>
      </c>
      <c r="AY396" s="246" t="s">
        <v>141</v>
      </c>
    </row>
    <row r="397" spans="1:51" s="15" customFormat="1" ht="12">
      <c r="A397" s="15"/>
      <c r="B397" s="247"/>
      <c r="C397" s="248"/>
      <c r="D397" s="227" t="s">
        <v>152</v>
      </c>
      <c r="E397" s="249" t="s">
        <v>19</v>
      </c>
      <c r="F397" s="250" t="s">
        <v>205</v>
      </c>
      <c r="G397" s="248"/>
      <c r="H397" s="251">
        <v>530</v>
      </c>
      <c r="I397" s="252"/>
      <c r="J397" s="248"/>
      <c r="K397" s="248"/>
      <c r="L397" s="253"/>
      <c r="M397" s="254"/>
      <c r="N397" s="255"/>
      <c r="O397" s="255"/>
      <c r="P397" s="255"/>
      <c r="Q397" s="255"/>
      <c r="R397" s="255"/>
      <c r="S397" s="255"/>
      <c r="T397" s="25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7" t="s">
        <v>152</v>
      </c>
      <c r="AU397" s="257" t="s">
        <v>84</v>
      </c>
      <c r="AV397" s="15" t="s">
        <v>142</v>
      </c>
      <c r="AW397" s="15" t="s">
        <v>36</v>
      </c>
      <c r="AX397" s="15" t="s">
        <v>82</v>
      </c>
      <c r="AY397" s="257" t="s">
        <v>141</v>
      </c>
    </row>
    <row r="398" spans="1:65" s="2" customFormat="1" ht="16.5" customHeight="1">
      <c r="A398" s="40"/>
      <c r="B398" s="41"/>
      <c r="C398" s="261" t="s">
        <v>298</v>
      </c>
      <c r="D398" s="261" t="s">
        <v>400</v>
      </c>
      <c r="E398" s="262" t="s">
        <v>471</v>
      </c>
      <c r="F398" s="263" t="s">
        <v>472</v>
      </c>
      <c r="G398" s="264" t="s">
        <v>259</v>
      </c>
      <c r="H398" s="265">
        <v>569.25</v>
      </c>
      <c r="I398" s="266"/>
      <c r="J398" s="267">
        <f>ROUND(I398*H398,2)</f>
        <v>0</v>
      </c>
      <c r="K398" s="263" t="s">
        <v>148</v>
      </c>
      <c r="L398" s="268"/>
      <c r="M398" s="269" t="s">
        <v>19</v>
      </c>
      <c r="N398" s="270" t="s">
        <v>45</v>
      </c>
      <c r="O398" s="86"/>
      <c r="P398" s="216">
        <f>O398*H398</f>
        <v>0</v>
      </c>
      <c r="Q398" s="216">
        <v>0.00017</v>
      </c>
      <c r="R398" s="216">
        <f>Q398*H398</f>
        <v>0.09677250000000001</v>
      </c>
      <c r="S398" s="216">
        <v>0</v>
      </c>
      <c r="T398" s="21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8" t="s">
        <v>351</v>
      </c>
      <c r="AT398" s="218" t="s">
        <v>400</v>
      </c>
      <c r="AU398" s="218" t="s">
        <v>84</v>
      </c>
      <c r="AY398" s="19" t="s">
        <v>141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82</v>
      </c>
      <c r="BK398" s="219">
        <f>ROUND(I398*H398,2)</f>
        <v>0</v>
      </c>
      <c r="BL398" s="19" t="s">
        <v>245</v>
      </c>
      <c r="BM398" s="218" t="s">
        <v>473</v>
      </c>
    </row>
    <row r="399" spans="1:51" s="14" customFormat="1" ht="12">
      <c r="A399" s="14"/>
      <c r="B399" s="236"/>
      <c r="C399" s="237"/>
      <c r="D399" s="227" t="s">
        <v>152</v>
      </c>
      <c r="E399" s="237"/>
      <c r="F399" s="239" t="s">
        <v>474</v>
      </c>
      <c r="G399" s="237"/>
      <c r="H399" s="240">
        <v>569.25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6" t="s">
        <v>152</v>
      </c>
      <c r="AU399" s="246" t="s">
        <v>84</v>
      </c>
      <c r="AV399" s="14" t="s">
        <v>84</v>
      </c>
      <c r="AW399" s="14" t="s">
        <v>4</v>
      </c>
      <c r="AX399" s="14" t="s">
        <v>82</v>
      </c>
      <c r="AY399" s="246" t="s">
        <v>141</v>
      </c>
    </row>
    <row r="400" spans="1:65" s="2" customFormat="1" ht="16.5" customHeight="1">
      <c r="A400" s="40"/>
      <c r="B400" s="41"/>
      <c r="C400" s="261" t="s">
        <v>475</v>
      </c>
      <c r="D400" s="261" t="s">
        <v>400</v>
      </c>
      <c r="E400" s="262" t="s">
        <v>476</v>
      </c>
      <c r="F400" s="263" t="s">
        <v>477</v>
      </c>
      <c r="G400" s="264" t="s">
        <v>259</v>
      </c>
      <c r="H400" s="265">
        <v>40.25</v>
      </c>
      <c r="I400" s="266"/>
      <c r="J400" s="267">
        <f>ROUND(I400*H400,2)</f>
        <v>0</v>
      </c>
      <c r="K400" s="263" t="s">
        <v>148</v>
      </c>
      <c r="L400" s="268"/>
      <c r="M400" s="269" t="s">
        <v>19</v>
      </c>
      <c r="N400" s="270" t="s">
        <v>45</v>
      </c>
      <c r="O400" s="86"/>
      <c r="P400" s="216">
        <f>O400*H400</f>
        <v>0</v>
      </c>
      <c r="Q400" s="216">
        <v>0.00023</v>
      </c>
      <c r="R400" s="216">
        <f>Q400*H400</f>
        <v>0.0092575</v>
      </c>
      <c r="S400" s="216">
        <v>0</v>
      </c>
      <c r="T400" s="21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8" t="s">
        <v>351</v>
      </c>
      <c r="AT400" s="218" t="s">
        <v>400</v>
      </c>
      <c r="AU400" s="218" t="s">
        <v>84</v>
      </c>
      <c r="AY400" s="19" t="s">
        <v>141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9" t="s">
        <v>82</v>
      </c>
      <c r="BK400" s="219">
        <f>ROUND(I400*H400,2)</f>
        <v>0</v>
      </c>
      <c r="BL400" s="19" t="s">
        <v>245</v>
      </c>
      <c r="BM400" s="218" t="s">
        <v>478</v>
      </c>
    </row>
    <row r="401" spans="1:51" s="14" customFormat="1" ht="12">
      <c r="A401" s="14"/>
      <c r="B401" s="236"/>
      <c r="C401" s="237"/>
      <c r="D401" s="227" t="s">
        <v>152</v>
      </c>
      <c r="E401" s="237"/>
      <c r="F401" s="239" t="s">
        <v>479</v>
      </c>
      <c r="G401" s="237"/>
      <c r="H401" s="240">
        <v>40.25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152</v>
      </c>
      <c r="AU401" s="246" t="s">
        <v>84</v>
      </c>
      <c r="AV401" s="14" t="s">
        <v>84</v>
      </c>
      <c r="AW401" s="14" t="s">
        <v>4</v>
      </c>
      <c r="AX401" s="14" t="s">
        <v>82</v>
      </c>
      <c r="AY401" s="246" t="s">
        <v>141</v>
      </c>
    </row>
    <row r="402" spans="1:65" s="2" customFormat="1" ht="24.15" customHeight="1">
      <c r="A402" s="40"/>
      <c r="B402" s="41"/>
      <c r="C402" s="207" t="s">
        <v>480</v>
      </c>
      <c r="D402" s="207" t="s">
        <v>144</v>
      </c>
      <c r="E402" s="208" t="s">
        <v>481</v>
      </c>
      <c r="F402" s="209" t="s">
        <v>482</v>
      </c>
      <c r="G402" s="210" t="s">
        <v>259</v>
      </c>
      <c r="H402" s="211">
        <v>35</v>
      </c>
      <c r="I402" s="212"/>
      <c r="J402" s="213">
        <f>ROUND(I402*H402,2)</f>
        <v>0</v>
      </c>
      <c r="K402" s="209" t="s">
        <v>148</v>
      </c>
      <c r="L402" s="46"/>
      <c r="M402" s="214" t="s">
        <v>19</v>
      </c>
      <c r="N402" s="215" t="s">
        <v>45</v>
      </c>
      <c r="O402" s="86"/>
      <c r="P402" s="216">
        <f>O402*H402</f>
        <v>0</v>
      </c>
      <c r="Q402" s="216">
        <v>0</v>
      </c>
      <c r="R402" s="216">
        <f>Q402*H402</f>
        <v>0</v>
      </c>
      <c r="S402" s="216">
        <v>0</v>
      </c>
      <c r="T402" s="21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8" t="s">
        <v>245</v>
      </c>
      <c r="AT402" s="218" t="s">
        <v>144</v>
      </c>
      <c r="AU402" s="218" t="s">
        <v>84</v>
      </c>
      <c r="AY402" s="19" t="s">
        <v>141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9" t="s">
        <v>82</v>
      </c>
      <c r="BK402" s="219">
        <f>ROUND(I402*H402,2)</f>
        <v>0</v>
      </c>
      <c r="BL402" s="19" t="s">
        <v>245</v>
      </c>
      <c r="BM402" s="218" t="s">
        <v>483</v>
      </c>
    </row>
    <row r="403" spans="1:47" s="2" customFormat="1" ht="12">
      <c r="A403" s="40"/>
      <c r="B403" s="41"/>
      <c r="C403" s="42"/>
      <c r="D403" s="220" t="s">
        <v>150</v>
      </c>
      <c r="E403" s="42"/>
      <c r="F403" s="221" t="s">
        <v>484</v>
      </c>
      <c r="G403" s="42"/>
      <c r="H403" s="42"/>
      <c r="I403" s="222"/>
      <c r="J403" s="42"/>
      <c r="K403" s="42"/>
      <c r="L403" s="46"/>
      <c r="M403" s="223"/>
      <c r="N403" s="224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150</v>
      </c>
      <c r="AU403" s="19" t="s">
        <v>84</v>
      </c>
    </row>
    <row r="404" spans="1:65" s="2" customFormat="1" ht="16.5" customHeight="1">
      <c r="A404" s="40"/>
      <c r="B404" s="41"/>
      <c r="C404" s="261" t="s">
        <v>485</v>
      </c>
      <c r="D404" s="261" t="s">
        <v>400</v>
      </c>
      <c r="E404" s="262" t="s">
        <v>486</v>
      </c>
      <c r="F404" s="263" t="s">
        <v>487</v>
      </c>
      <c r="G404" s="264" t="s">
        <v>259</v>
      </c>
      <c r="H404" s="265">
        <v>40.25</v>
      </c>
      <c r="I404" s="266"/>
      <c r="J404" s="267">
        <f>ROUND(I404*H404,2)</f>
        <v>0</v>
      </c>
      <c r="K404" s="263" t="s">
        <v>148</v>
      </c>
      <c r="L404" s="268"/>
      <c r="M404" s="269" t="s">
        <v>19</v>
      </c>
      <c r="N404" s="270" t="s">
        <v>45</v>
      </c>
      <c r="O404" s="86"/>
      <c r="P404" s="216">
        <f>O404*H404</f>
        <v>0</v>
      </c>
      <c r="Q404" s="216">
        <v>0.00016</v>
      </c>
      <c r="R404" s="216">
        <f>Q404*H404</f>
        <v>0.00644</v>
      </c>
      <c r="S404" s="216">
        <v>0</v>
      </c>
      <c r="T404" s="21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351</v>
      </c>
      <c r="AT404" s="218" t="s">
        <v>400</v>
      </c>
      <c r="AU404" s="218" t="s">
        <v>84</v>
      </c>
      <c r="AY404" s="19" t="s">
        <v>141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82</v>
      </c>
      <c r="BK404" s="219">
        <f>ROUND(I404*H404,2)</f>
        <v>0</v>
      </c>
      <c r="BL404" s="19" t="s">
        <v>245</v>
      </c>
      <c r="BM404" s="218" t="s">
        <v>488</v>
      </c>
    </row>
    <row r="405" spans="1:51" s="14" customFormat="1" ht="12">
      <c r="A405" s="14"/>
      <c r="B405" s="236"/>
      <c r="C405" s="237"/>
      <c r="D405" s="227" t="s">
        <v>152</v>
      </c>
      <c r="E405" s="237"/>
      <c r="F405" s="239" t="s">
        <v>479</v>
      </c>
      <c r="G405" s="237"/>
      <c r="H405" s="240">
        <v>40.25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6" t="s">
        <v>152</v>
      </c>
      <c r="AU405" s="246" t="s">
        <v>84</v>
      </c>
      <c r="AV405" s="14" t="s">
        <v>84</v>
      </c>
      <c r="AW405" s="14" t="s">
        <v>4</v>
      </c>
      <c r="AX405" s="14" t="s">
        <v>82</v>
      </c>
      <c r="AY405" s="246" t="s">
        <v>141</v>
      </c>
    </row>
    <row r="406" spans="1:65" s="2" customFormat="1" ht="24.15" customHeight="1">
      <c r="A406" s="40"/>
      <c r="B406" s="41"/>
      <c r="C406" s="207" t="s">
        <v>489</v>
      </c>
      <c r="D406" s="207" t="s">
        <v>144</v>
      </c>
      <c r="E406" s="208" t="s">
        <v>490</v>
      </c>
      <c r="F406" s="209" t="s">
        <v>491</v>
      </c>
      <c r="G406" s="210" t="s">
        <v>259</v>
      </c>
      <c r="H406" s="211">
        <v>20</v>
      </c>
      <c r="I406" s="212"/>
      <c r="J406" s="213">
        <f>ROUND(I406*H406,2)</f>
        <v>0</v>
      </c>
      <c r="K406" s="209" t="s">
        <v>148</v>
      </c>
      <c r="L406" s="46"/>
      <c r="M406" s="214" t="s">
        <v>19</v>
      </c>
      <c r="N406" s="215" t="s">
        <v>45</v>
      </c>
      <c r="O406" s="86"/>
      <c r="P406" s="216">
        <f>O406*H406</f>
        <v>0</v>
      </c>
      <c r="Q406" s="216">
        <v>0</v>
      </c>
      <c r="R406" s="216">
        <f>Q406*H406</f>
        <v>0</v>
      </c>
      <c r="S406" s="216">
        <v>0</v>
      </c>
      <c r="T406" s="21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8" t="s">
        <v>245</v>
      </c>
      <c r="AT406" s="218" t="s">
        <v>144</v>
      </c>
      <c r="AU406" s="218" t="s">
        <v>84</v>
      </c>
      <c r="AY406" s="19" t="s">
        <v>141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82</v>
      </c>
      <c r="BK406" s="219">
        <f>ROUND(I406*H406,2)</f>
        <v>0</v>
      </c>
      <c r="BL406" s="19" t="s">
        <v>245</v>
      </c>
      <c r="BM406" s="218" t="s">
        <v>492</v>
      </c>
    </row>
    <row r="407" spans="1:47" s="2" customFormat="1" ht="12">
      <c r="A407" s="40"/>
      <c r="B407" s="41"/>
      <c r="C407" s="42"/>
      <c r="D407" s="220" t="s">
        <v>150</v>
      </c>
      <c r="E407" s="42"/>
      <c r="F407" s="221" t="s">
        <v>493</v>
      </c>
      <c r="G407" s="42"/>
      <c r="H407" s="42"/>
      <c r="I407" s="222"/>
      <c r="J407" s="42"/>
      <c r="K407" s="42"/>
      <c r="L407" s="46"/>
      <c r="M407" s="223"/>
      <c r="N407" s="224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150</v>
      </c>
      <c r="AU407" s="19" t="s">
        <v>84</v>
      </c>
    </row>
    <row r="408" spans="1:65" s="2" customFormat="1" ht="16.5" customHeight="1">
      <c r="A408" s="40"/>
      <c r="B408" s="41"/>
      <c r="C408" s="261" t="s">
        <v>494</v>
      </c>
      <c r="D408" s="261" t="s">
        <v>400</v>
      </c>
      <c r="E408" s="262" t="s">
        <v>495</v>
      </c>
      <c r="F408" s="263" t="s">
        <v>496</v>
      </c>
      <c r="G408" s="264" t="s">
        <v>259</v>
      </c>
      <c r="H408" s="265">
        <v>23</v>
      </c>
      <c r="I408" s="266"/>
      <c r="J408" s="267">
        <f>ROUND(I408*H408,2)</f>
        <v>0</v>
      </c>
      <c r="K408" s="263" t="s">
        <v>148</v>
      </c>
      <c r="L408" s="268"/>
      <c r="M408" s="269" t="s">
        <v>19</v>
      </c>
      <c r="N408" s="270" t="s">
        <v>45</v>
      </c>
      <c r="O408" s="86"/>
      <c r="P408" s="216">
        <f>O408*H408</f>
        <v>0</v>
      </c>
      <c r="Q408" s="216">
        <v>0.00034</v>
      </c>
      <c r="R408" s="216">
        <f>Q408*H408</f>
        <v>0.00782</v>
      </c>
      <c r="S408" s="216">
        <v>0</v>
      </c>
      <c r="T408" s="21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8" t="s">
        <v>351</v>
      </c>
      <c r="AT408" s="218" t="s">
        <v>400</v>
      </c>
      <c r="AU408" s="218" t="s">
        <v>84</v>
      </c>
      <c r="AY408" s="19" t="s">
        <v>141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82</v>
      </c>
      <c r="BK408" s="219">
        <f>ROUND(I408*H408,2)</f>
        <v>0</v>
      </c>
      <c r="BL408" s="19" t="s">
        <v>245</v>
      </c>
      <c r="BM408" s="218" t="s">
        <v>497</v>
      </c>
    </row>
    <row r="409" spans="1:51" s="14" customFormat="1" ht="12">
      <c r="A409" s="14"/>
      <c r="B409" s="236"/>
      <c r="C409" s="237"/>
      <c r="D409" s="227" t="s">
        <v>152</v>
      </c>
      <c r="E409" s="237"/>
      <c r="F409" s="239" t="s">
        <v>498</v>
      </c>
      <c r="G409" s="237"/>
      <c r="H409" s="240">
        <v>23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152</v>
      </c>
      <c r="AU409" s="246" t="s">
        <v>84</v>
      </c>
      <c r="AV409" s="14" t="s">
        <v>84</v>
      </c>
      <c r="AW409" s="14" t="s">
        <v>4</v>
      </c>
      <c r="AX409" s="14" t="s">
        <v>82</v>
      </c>
      <c r="AY409" s="246" t="s">
        <v>141</v>
      </c>
    </row>
    <row r="410" spans="1:65" s="2" customFormat="1" ht="21.75" customHeight="1">
      <c r="A410" s="40"/>
      <c r="B410" s="41"/>
      <c r="C410" s="207" t="s">
        <v>296</v>
      </c>
      <c r="D410" s="207" t="s">
        <v>144</v>
      </c>
      <c r="E410" s="208" t="s">
        <v>499</v>
      </c>
      <c r="F410" s="209" t="s">
        <v>500</v>
      </c>
      <c r="G410" s="210" t="s">
        <v>242</v>
      </c>
      <c r="H410" s="211">
        <v>30</v>
      </c>
      <c r="I410" s="212"/>
      <c r="J410" s="213">
        <f>ROUND(I410*H410,2)</f>
        <v>0</v>
      </c>
      <c r="K410" s="209" t="s">
        <v>148</v>
      </c>
      <c r="L410" s="46"/>
      <c r="M410" s="214" t="s">
        <v>19</v>
      </c>
      <c r="N410" s="215" t="s">
        <v>45</v>
      </c>
      <c r="O410" s="86"/>
      <c r="P410" s="216">
        <f>O410*H410</f>
        <v>0</v>
      </c>
      <c r="Q410" s="216">
        <v>0</v>
      </c>
      <c r="R410" s="216">
        <f>Q410*H410</f>
        <v>0</v>
      </c>
      <c r="S410" s="216">
        <v>0</v>
      </c>
      <c r="T410" s="21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8" t="s">
        <v>245</v>
      </c>
      <c r="AT410" s="218" t="s">
        <v>144</v>
      </c>
      <c r="AU410" s="218" t="s">
        <v>84</v>
      </c>
      <c r="AY410" s="19" t="s">
        <v>141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9" t="s">
        <v>82</v>
      </c>
      <c r="BK410" s="219">
        <f>ROUND(I410*H410,2)</f>
        <v>0</v>
      </c>
      <c r="BL410" s="19" t="s">
        <v>245</v>
      </c>
      <c r="BM410" s="218" t="s">
        <v>501</v>
      </c>
    </row>
    <row r="411" spans="1:47" s="2" customFormat="1" ht="12">
      <c r="A411" s="40"/>
      <c r="B411" s="41"/>
      <c r="C411" s="42"/>
      <c r="D411" s="220" t="s">
        <v>150</v>
      </c>
      <c r="E411" s="42"/>
      <c r="F411" s="221" t="s">
        <v>502</v>
      </c>
      <c r="G411" s="42"/>
      <c r="H411" s="42"/>
      <c r="I411" s="222"/>
      <c r="J411" s="42"/>
      <c r="K411" s="42"/>
      <c r="L411" s="46"/>
      <c r="M411" s="223"/>
      <c r="N411" s="224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150</v>
      </c>
      <c r="AU411" s="19" t="s">
        <v>84</v>
      </c>
    </row>
    <row r="412" spans="1:65" s="2" customFormat="1" ht="24.15" customHeight="1">
      <c r="A412" s="40"/>
      <c r="B412" s="41"/>
      <c r="C412" s="207" t="s">
        <v>503</v>
      </c>
      <c r="D412" s="207" t="s">
        <v>144</v>
      </c>
      <c r="E412" s="208" t="s">
        <v>504</v>
      </c>
      <c r="F412" s="209" t="s">
        <v>505</v>
      </c>
      <c r="G412" s="210" t="s">
        <v>242</v>
      </c>
      <c r="H412" s="211">
        <v>4</v>
      </c>
      <c r="I412" s="212"/>
      <c r="J412" s="213">
        <f>ROUND(I412*H412,2)</f>
        <v>0</v>
      </c>
      <c r="K412" s="209" t="s">
        <v>148</v>
      </c>
      <c r="L412" s="46"/>
      <c r="M412" s="214" t="s">
        <v>19</v>
      </c>
      <c r="N412" s="215" t="s">
        <v>45</v>
      </c>
      <c r="O412" s="86"/>
      <c r="P412" s="216">
        <f>O412*H412</f>
        <v>0</v>
      </c>
      <c r="Q412" s="216">
        <v>0</v>
      </c>
      <c r="R412" s="216">
        <f>Q412*H412</f>
        <v>0</v>
      </c>
      <c r="S412" s="216">
        <v>0</v>
      </c>
      <c r="T412" s="21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8" t="s">
        <v>142</v>
      </c>
      <c r="AT412" s="218" t="s">
        <v>144</v>
      </c>
      <c r="AU412" s="218" t="s">
        <v>84</v>
      </c>
      <c r="AY412" s="19" t="s">
        <v>141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82</v>
      </c>
      <c r="BK412" s="219">
        <f>ROUND(I412*H412,2)</f>
        <v>0</v>
      </c>
      <c r="BL412" s="19" t="s">
        <v>142</v>
      </c>
      <c r="BM412" s="218" t="s">
        <v>506</v>
      </c>
    </row>
    <row r="413" spans="1:47" s="2" customFormat="1" ht="12">
      <c r="A413" s="40"/>
      <c r="B413" s="41"/>
      <c r="C413" s="42"/>
      <c r="D413" s="220" t="s">
        <v>150</v>
      </c>
      <c r="E413" s="42"/>
      <c r="F413" s="221" t="s">
        <v>507</v>
      </c>
      <c r="G413" s="42"/>
      <c r="H413" s="42"/>
      <c r="I413" s="222"/>
      <c r="J413" s="42"/>
      <c r="K413" s="42"/>
      <c r="L413" s="46"/>
      <c r="M413" s="223"/>
      <c r="N413" s="224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150</v>
      </c>
      <c r="AU413" s="19" t="s">
        <v>84</v>
      </c>
    </row>
    <row r="414" spans="1:65" s="2" customFormat="1" ht="16.5" customHeight="1">
      <c r="A414" s="40"/>
      <c r="B414" s="41"/>
      <c r="C414" s="261" t="s">
        <v>508</v>
      </c>
      <c r="D414" s="261" t="s">
        <v>400</v>
      </c>
      <c r="E414" s="262" t="s">
        <v>509</v>
      </c>
      <c r="F414" s="263" t="s">
        <v>510</v>
      </c>
      <c r="G414" s="264" t="s">
        <v>242</v>
      </c>
      <c r="H414" s="265">
        <v>3</v>
      </c>
      <c r="I414" s="266"/>
      <c r="J414" s="267">
        <f>ROUND(I414*H414,2)</f>
        <v>0</v>
      </c>
      <c r="K414" s="263" t="s">
        <v>148</v>
      </c>
      <c r="L414" s="268"/>
      <c r="M414" s="269" t="s">
        <v>19</v>
      </c>
      <c r="N414" s="270" t="s">
        <v>45</v>
      </c>
      <c r="O414" s="86"/>
      <c r="P414" s="216">
        <f>O414*H414</f>
        <v>0</v>
      </c>
      <c r="Q414" s="216">
        <v>4E-05</v>
      </c>
      <c r="R414" s="216">
        <f>Q414*H414</f>
        <v>0.00012000000000000002</v>
      </c>
      <c r="S414" s="216">
        <v>0</v>
      </c>
      <c r="T414" s="217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8" t="s">
        <v>187</v>
      </c>
      <c r="AT414" s="218" t="s">
        <v>400</v>
      </c>
      <c r="AU414" s="218" t="s">
        <v>84</v>
      </c>
      <c r="AY414" s="19" t="s">
        <v>141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9" t="s">
        <v>82</v>
      </c>
      <c r="BK414" s="219">
        <f>ROUND(I414*H414,2)</f>
        <v>0</v>
      </c>
      <c r="BL414" s="19" t="s">
        <v>142</v>
      </c>
      <c r="BM414" s="218" t="s">
        <v>511</v>
      </c>
    </row>
    <row r="415" spans="1:65" s="2" customFormat="1" ht="16.5" customHeight="1">
      <c r="A415" s="40"/>
      <c r="B415" s="41"/>
      <c r="C415" s="261" t="s">
        <v>512</v>
      </c>
      <c r="D415" s="261" t="s">
        <v>400</v>
      </c>
      <c r="E415" s="262" t="s">
        <v>513</v>
      </c>
      <c r="F415" s="263" t="s">
        <v>514</v>
      </c>
      <c r="G415" s="264" t="s">
        <v>242</v>
      </c>
      <c r="H415" s="265">
        <v>1</v>
      </c>
      <c r="I415" s="266"/>
      <c r="J415" s="267">
        <f>ROUND(I415*H415,2)</f>
        <v>0</v>
      </c>
      <c r="K415" s="263" t="s">
        <v>19</v>
      </c>
      <c r="L415" s="268"/>
      <c r="M415" s="269" t="s">
        <v>19</v>
      </c>
      <c r="N415" s="270" t="s">
        <v>45</v>
      </c>
      <c r="O415" s="86"/>
      <c r="P415" s="216">
        <f>O415*H415</f>
        <v>0</v>
      </c>
      <c r="Q415" s="216">
        <v>7E-05</v>
      </c>
      <c r="R415" s="216">
        <f>Q415*H415</f>
        <v>7E-05</v>
      </c>
      <c r="S415" s="216">
        <v>0</v>
      </c>
      <c r="T415" s="21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8" t="s">
        <v>187</v>
      </c>
      <c r="AT415" s="218" t="s">
        <v>400</v>
      </c>
      <c r="AU415" s="218" t="s">
        <v>84</v>
      </c>
      <c r="AY415" s="19" t="s">
        <v>141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9" t="s">
        <v>82</v>
      </c>
      <c r="BK415" s="219">
        <f>ROUND(I415*H415,2)</f>
        <v>0</v>
      </c>
      <c r="BL415" s="19" t="s">
        <v>142</v>
      </c>
      <c r="BM415" s="218" t="s">
        <v>515</v>
      </c>
    </row>
    <row r="416" spans="1:65" s="2" customFormat="1" ht="24.15" customHeight="1">
      <c r="A416" s="40"/>
      <c r="B416" s="41"/>
      <c r="C416" s="207" t="s">
        <v>516</v>
      </c>
      <c r="D416" s="207" t="s">
        <v>144</v>
      </c>
      <c r="E416" s="208" t="s">
        <v>517</v>
      </c>
      <c r="F416" s="209" t="s">
        <v>518</v>
      </c>
      <c r="G416" s="210" t="s">
        <v>242</v>
      </c>
      <c r="H416" s="211">
        <v>4</v>
      </c>
      <c r="I416" s="212"/>
      <c r="J416" s="213">
        <f>ROUND(I416*H416,2)</f>
        <v>0</v>
      </c>
      <c r="K416" s="209" t="s">
        <v>148</v>
      </c>
      <c r="L416" s="46"/>
      <c r="M416" s="214" t="s">
        <v>19</v>
      </c>
      <c r="N416" s="215" t="s">
        <v>45</v>
      </c>
      <c r="O416" s="86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8" t="s">
        <v>245</v>
      </c>
      <c r="AT416" s="218" t="s">
        <v>144</v>
      </c>
      <c r="AU416" s="218" t="s">
        <v>84</v>
      </c>
      <c r="AY416" s="19" t="s">
        <v>141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9" t="s">
        <v>82</v>
      </c>
      <c r="BK416" s="219">
        <f>ROUND(I416*H416,2)</f>
        <v>0</v>
      </c>
      <c r="BL416" s="19" t="s">
        <v>245</v>
      </c>
      <c r="BM416" s="218" t="s">
        <v>519</v>
      </c>
    </row>
    <row r="417" spans="1:47" s="2" customFormat="1" ht="12">
      <c r="A417" s="40"/>
      <c r="B417" s="41"/>
      <c r="C417" s="42"/>
      <c r="D417" s="220" t="s">
        <v>150</v>
      </c>
      <c r="E417" s="42"/>
      <c r="F417" s="221" t="s">
        <v>520</v>
      </c>
      <c r="G417" s="42"/>
      <c r="H417" s="42"/>
      <c r="I417" s="222"/>
      <c r="J417" s="42"/>
      <c r="K417" s="42"/>
      <c r="L417" s="46"/>
      <c r="M417" s="223"/>
      <c r="N417" s="224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150</v>
      </c>
      <c r="AU417" s="19" t="s">
        <v>84</v>
      </c>
    </row>
    <row r="418" spans="1:65" s="2" customFormat="1" ht="16.5" customHeight="1">
      <c r="A418" s="40"/>
      <c r="B418" s="41"/>
      <c r="C418" s="261" t="s">
        <v>335</v>
      </c>
      <c r="D418" s="261" t="s">
        <v>400</v>
      </c>
      <c r="E418" s="262" t="s">
        <v>521</v>
      </c>
      <c r="F418" s="263" t="s">
        <v>522</v>
      </c>
      <c r="G418" s="264" t="s">
        <v>242</v>
      </c>
      <c r="H418" s="265">
        <v>4</v>
      </c>
      <c r="I418" s="266"/>
      <c r="J418" s="267">
        <f>ROUND(I418*H418,2)</f>
        <v>0</v>
      </c>
      <c r="K418" s="263" t="s">
        <v>148</v>
      </c>
      <c r="L418" s="268"/>
      <c r="M418" s="269" t="s">
        <v>19</v>
      </c>
      <c r="N418" s="270" t="s">
        <v>45</v>
      </c>
      <c r="O418" s="86"/>
      <c r="P418" s="216">
        <f>O418*H418</f>
        <v>0</v>
      </c>
      <c r="Q418" s="216">
        <v>4E-05</v>
      </c>
      <c r="R418" s="216">
        <f>Q418*H418</f>
        <v>0.00016</v>
      </c>
      <c r="S418" s="216">
        <v>0</v>
      </c>
      <c r="T418" s="217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8" t="s">
        <v>351</v>
      </c>
      <c r="AT418" s="218" t="s">
        <v>400</v>
      </c>
      <c r="AU418" s="218" t="s">
        <v>84</v>
      </c>
      <c r="AY418" s="19" t="s">
        <v>141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9" t="s">
        <v>82</v>
      </c>
      <c r="BK418" s="219">
        <f>ROUND(I418*H418,2)</f>
        <v>0</v>
      </c>
      <c r="BL418" s="19" t="s">
        <v>245</v>
      </c>
      <c r="BM418" s="218" t="s">
        <v>523</v>
      </c>
    </row>
    <row r="419" spans="1:65" s="2" customFormat="1" ht="24.15" customHeight="1">
      <c r="A419" s="40"/>
      <c r="B419" s="41"/>
      <c r="C419" s="207" t="s">
        <v>524</v>
      </c>
      <c r="D419" s="207" t="s">
        <v>144</v>
      </c>
      <c r="E419" s="208" t="s">
        <v>525</v>
      </c>
      <c r="F419" s="209" t="s">
        <v>526</v>
      </c>
      <c r="G419" s="210" t="s">
        <v>242</v>
      </c>
      <c r="H419" s="211">
        <v>3</v>
      </c>
      <c r="I419" s="212"/>
      <c r="J419" s="213">
        <f>ROUND(I419*H419,2)</f>
        <v>0</v>
      </c>
      <c r="K419" s="209" t="s">
        <v>148</v>
      </c>
      <c r="L419" s="46"/>
      <c r="M419" s="214" t="s">
        <v>19</v>
      </c>
      <c r="N419" s="215" t="s">
        <v>45</v>
      </c>
      <c r="O419" s="86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8" t="s">
        <v>245</v>
      </c>
      <c r="AT419" s="218" t="s">
        <v>144</v>
      </c>
      <c r="AU419" s="218" t="s">
        <v>84</v>
      </c>
      <c r="AY419" s="19" t="s">
        <v>141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9" t="s">
        <v>82</v>
      </c>
      <c r="BK419" s="219">
        <f>ROUND(I419*H419,2)</f>
        <v>0</v>
      </c>
      <c r="BL419" s="19" t="s">
        <v>245</v>
      </c>
      <c r="BM419" s="218" t="s">
        <v>527</v>
      </c>
    </row>
    <row r="420" spans="1:47" s="2" customFormat="1" ht="12">
      <c r="A420" s="40"/>
      <c r="B420" s="41"/>
      <c r="C420" s="42"/>
      <c r="D420" s="220" t="s">
        <v>150</v>
      </c>
      <c r="E420" s="42"/>
      <c r="F420" s="221" t="s">
        <v>528</v>
      </c>
      <c r="G420" s="42"/>
      <c r="H420" s="42"/>
      <c r="I420" s="222"/>
      <c r="J420" s="42"/>
      <c r="K420" s="42"/>
      <c r="L420" s="46"/>
      <c r="M420" s="223"/>
      <c r="N420" s="224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150</v>
      </c>
      <c r="AU420" s="19" t="s">
        <v>84</v>
      </c>
    </row>
    <row r="421" spans="1:65" s="2" customFormat="1" ht="16.5" customHeight="1">
      <c r="A421" s="40"/>
      <c r="B421" s="41"/>
      <c r="C421" s="261" t="s">
        <v>529</v>
      </c>
      <c r="D421" s="261" t="s">
        <v>400</v>
      </c>
      <c r="E421" s="262" t="s">
        <v>530</v>
      </c>
      <c r="F421" s="263" t="s">
        <v>531</v>
      </c>
      <c r="G421" s="264" t="s">
        <v>242</v>
      </c>
      <c r="H421" s="265">
        <v>3</v>
      </c>
      <c r="I421" s="266"/>
      <c r="J421" s="267">
        <f>ROUND(I421*H421,2)</f>
        <v>0</v>
      </c>
      <c r="K421" s="263" t="s">
        <v>148</v>
      </c>
      <c r="L421" s="268"/>
      <c r="M421" s="269" t="s">
        <v>19</v>
      </c>
      <c r="N421" s="270" t="s">
        <v>45</v>
      </c>
      <c r="O421" s="86"/>
      <c r="P421" s="216">
        <f>O421*H421</f>
        <v>0</v>
      </c>
      <c r="Q421" s="216">
        <v>4E-05</v>
      </c>
      <c r="R421" s="216">
        <f>Q421*H421</f>
        <v>0.00012000000000000002</v>
      </c>
      <c r="S421" s="216">
        <v>0</v>
      </c>
      <c r="T421" s="21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8" t="s">
        <v>351</v>
      </c>
      <c r="AT421" s="218" t="s">
        <v>400</v>
      </c>
      <c r="AU421" s="218" t="s">
        <v>84</v>
      </c>
      <c r="AY421" s="19" t="s">
        <v>141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9" t="s">
        <v>82</v>
      </c>
      <c r="BK421" s="219">
        <f>ROUND(I421*H421,2)</f>
        <v>0</v>
      </c>
      <c r="BL421" s="19" t="s">
        <v>245</v>
      </c>
      <c r="BM421" s="218" t="s">
        <v>532</v>
      </c>
    </row>
    <row r="422" spans="1:65" s="2" customFormat="1" ht="24.15" customHeight="1">
      <c r="A422" s="40"/>
      <c r="B422" s="41"/>
      <c r="C422" s="207" t="s">
        <v>297</v>
      </c>
      <c r="D422" s="207" t="s">
        <v>144</v>
      </c>
      <c r="E422" s="208" t="s">
        <v>533</v>
      </c>
      <c r="F422" s="209" t="s">
        <v>534</v>
      </c>
      <c r="G422" s="210" t="s">
        <v>242</v>
      </c>
      <c r="H422" s="211">
        <v>2</v>
      </c>
      <c r="I422" s="212"/>
      <c r="J422" s="213">
        <f>ROUND(I422*H422,2)</f>
        <v>0</v>
      </c>
      <c r="K422" s="209" t="s">
        <v>148</v>
      </c>
      <c r="L422" s="46"/>
      <c r="M422" s="214" t="s">
        <v>19</v>
      </c>
      <c r="N422" s="215" t="s">
        <v>45</v>
      </c>
      <c r="O422" s="86"/>
      <c r="P422" s="216">
        <f>O422*H422</f>
        <v>0</v>
      </c>
      <c r="Q422" s="216">
        <v>0</v>
      </c>
      <c r="R422" s="216">
        <f>Q422*H422</f>
        <v>0</v>
      </c>
      <c r="S422" s="216">
        <v>0</v>
      </c>
      <c r="T422" s="21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8" t="s">
        <v>245</v>
      </c>
      <c r="AT422" s="218" t="s">
        <v>144</v>
      </c>
      <c r="AU422" s="218" t="s">
        <v>84</v>
      </c>
      <c r="AY422" s="19" t="s">
        <v>141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9" t="s">
        <v>82</v>
      </c>
      <c r="BK422" s="219">
        <f>ROUND(I422*H422,2)</f>
        <v>0</v>
      </c>
      <c r="BL422" s="19" t="s">
        <v>245</v>
      </c>
      <c r="BM422" s="218" t="s">
        <v>535</v>
      </c>
    </row>
    <row r="423" spans="1:47" s="2" customFormat="1" ht="12">
      <c r="A423" s="40"/>
      <c r="B423" s="41"/>
      <c r="C423" s="42"/>
      <c r="D423" s="220" t="s">
        <v>150</v>
      </c>
      <c r="E423" s="42"/>
      <c r="F423" s="221" t="s">
        <v>536</v>
      </c>
      <c r="G423" s="42"/>
      <c r="H423" s="42"/>
      <c r="I423" s="222"/>
      <c r="J423" s="42"/>
      <c r="K423" s="42"/>
      <c r="L423" s="46"/>
      <c r="M423" s="223"/>
      <c r="N423" s="224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150</v>
      </c>
      <c r="AU423" s="19" t="s">
        <v>84</v>
      </c>
    </row>
    <row r="424" spans="1:65" s="2" customFormat="1" ht="16.5" customHeight="1">
      <c r="A424" s="40"/>
      <c r="B424" s="41"/>
      <c r="C424" s="261" t="s">
        <v>537</v>
      </c>
      <c r="D424" s="261" t="s">
        <v>400</v>
      </c>
      <c r="E424" s="262" t="s">
        <v>538</v>
      </c>
      <c r="F424" s="263" t="s">
        <v>539</v>
      </c>
      <c r="G424" s="264" t="s">
        <v>242</v>
      </c>
      <c r="H424" s="265">
        <v>2</v>
      </c>
      <c r="I424" s="266"/>
      <c r="J424" s="267">
        <f>ROUND(I424*H424,2)</f>
        <v>0</v>
      </c>
      <c r="K424" s="263" t="s">
        <v>148</v>
      </c>
      <c r="L424" s="268"/>
      <c r="M424" s="269" t="s">
        <v>19</v>
      </c>
      <c r="N424" s="270" t="s">
        <v>45</v>
      </c>
      <c r="O424" s="86"/>
      <c r="P424" s="216">
        <f>O424*H424</f>
        <v>0</v>
      </c>
      <c r="Q424" s="216">
        <v>5E-05</v>
      </c>
      <c r="R424" s="216">
        <f>Q424*H424</f>
        <v>0.0001</v>
      </c>
      <c r="S424" s="216">
        <v>0</v>
      </c>
      <c r="T424" s="217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8" t="s">
        <v>351</v>
      </c>
      <c r="AT424" s="218" t="s">
        <v>400</v>
      </c>
      <c r="AU424" s="218" t="s">
        <v>84</v>
      </c>
      <c r="AY424" s="19" t="s">
        <v>141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82</v>
      </c>
      <c r="BK424" s="219">
        <f>ROUND(I424*H424,2)</f>
        <v>0</v>
      </c>
      <c r="BL424" s="19" t="s">
        <v>245</v>
      </c>
      <c r="BM424" s="218" t="s">
        <v>540</v>
      </c>
    </row>
    <row r="425" spans="1:65" s="2" customFormat="1" ht="24.15" customHeight="1">
      <c r="A425" s="40"/>
      <c r="B425" s="41"/>
      <c r="C425" s="207" t="s">
        <v>541</v>
      </c>
      <c r="D425" s="207" t="s">
        <v>144</v>
      </c>
      <c r="E425" s="208" t="s">
        <v>542</v>
      </c>
      <c r="F425" s="209" t="s">
        <v>543</v>
      </c>
      <c r="G425" s="210" t="s">
        <v>242</v>
      </c>
      <c r="H425" s="211">
        <v>10</v>
      </c>
      <c r="I425" s="212"/>
      <c r="J425" s="213">
        <f>ROUND(I425*H425,2)</f>
        <v>0</v>
      </c>
      <c r="K425" s="209" t="s">
        <v>148</v>
      </c>
      <c r="L425" s="46"/>
      <c r="M425" s="214" t="s">
        <v>19</v>
      </c>
      <c r="N425" s="215" t="s">
        <v>45</v>
      </c>
      <c r="O425" s="86"/>
      <c r="P425" s="216">
        <f>O425*H425</f>
        <v>0</v>
      </c>
      <c r="Q425" s="216">
        <v>0</v>
      </c>
      <c r="R425" s="216">
        <f>Q425*H425</f>
        <v>0</v>
      </c>
      <c r="S425" s="216">
        <v>4.8E-05</v>
      </c>
      <c r="T425" s="217">
        <f>S425*H425</f>
        <v>0.00048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8" t="s">
        <v>245</v>
      </c>
      <c r="AT425" s="218" t="s">
        <v>144</v>
      </c>
      <c r="AU425" s="218" t="s">
        <v>84</v>
      </c>
      <c r="AY425" s="19" t="s">
        <v>141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9" t="s">
        <v>82</v>
      </c>
      <c r="BK425" s="219">
        <f>ROUND(I425*H425,2)</f>
        <v>0</v>
      </c>
      <c r="BL425" s="19" t="s">
        <v>245</v>
      </c>
      <c r="BM425" s="218" t="s">
        <v>544</v>
      </c>
    </row>
    <row r="426" spans="1:47" s="2" customFormat="1" ht="12">
      <c r="A426" s="40"/>
      <c r="B426" s="41"/>
      <c r="C426" s="42"/>
      <c r="D426" s="220" t="s">
        <v>150</v>
      </c>
      <c r="E426" s="42"/>
      <c r="F426" s="221" t="s">
        <v>545</v>
      </c>
      <c r="G426" s="42"/>
      <c r="H426" s="42"/>
      <c r="I426" s="222"/>
      <c r="J426" s="42"/>
      <c r="K426" s="42"/>
      <c r="L426" s="46"/>
      <c r="M426" s="223"/>
      <c r="N426" s="224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150</v>
      </c>
      <c r="AU426" s="19" t="s">
        <v>84</v>
      </c>
    </row>
    <row r="427" spans="1:65" s="2" customFormat="1" ht="24.15" customHeight="1">
      <c r="A427" s="40"/>
      <c r="B427" s="41"/>
      <c r="C427" s="207" t="s">
        <v>546</v>
      </c>
      <c r="D427" s="207" t="s">
        <v>144</v>
      </c>
      <c r="E427" s="208" t="s">
        <v>547</v>
      </c>
      <c r="F427" s="209" t="s">
        <v>548</v>
      </c>
      <c r="G427" s="210" t="s">
        <v>242</v>
      </c>
      <c r="H427" s="211">
        <v>136</v>
      </c>
      <c r="I427" s="212"/>
      <c r="J427" s="213">
        <f>ROUND(I427*H427,2)</f>
        <v>0</v>
      </c>
      <c r="K427" s="209" t="s">
        <v>148</v>
      </c>
      <c r="L427" s="46"/>
      <c r="M427" s="214" t="s">
        <v>19</v>
      </c>
      <c r="N427" s="215" t="s">
        <v>45</v>
      </c>
      <c r="O427" s="86"/>
      <c r="P427" s="216">
        <f>O427*H427</f>
        <v>0</v>
      </c>
      <c r="Q427" s="216">
        <v>0</v>
      </c>
      <c r="R427" s="216">
        <f>Q427*H427</f>
        <v>0</v>
      </c>
      <c r="S427" s="216">
        <v>0</v>
      </c>
      <c r="T427" s="217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8" t="s">
        <v>245</v>
      </c>
      <c r="AT427" s="218" t="s">
        <v>144</v>
      </c>
      <c r="AU427" s="218" t="s">
        <v>84</v>
      </c>
      <c r="AY427" s="19" t="s">
        <v>141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9" t="s">
        <v>82</v>
      </c>
      <c r="BK427" s="219">
        <f>ROUND(I427*H427,2)</f>
        <v>0</v>
      </c>
      <c r="BL427" s="19" t="s">
        <v>245</v>
      </c>
      <c r="BM427" s="218" t="s">
        <v>549</v>
      </c>
    </row>
    <row r="428" spans="1:47" s="2" customFormat="1" ht="12">
      <c r="A428" s="40"/>
      <c r="B428" s="41"/>
      <c r="C428" s="42"/>
      <c r="D428" s="220" t="s">
        <v>150</v>
      </c>
      <c r="E428" s="42"/>
      <c r="F428" s="221" t="s">
        <v>550</v>
      </c>
      <c r="G428" s="42"/>
      <c r="H428" s="42"/>
      <c r="I428" s="222"/>
      <c r="J428" s="42"/>
      <c r="K428" s="42"/>
      <c r="L428" s="46"/>
      <c r="M428" s="223"/>
      <c r="N428" s="224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150</v>
      </c>
      <c r="AU428" s="19" t="s">
        <v>84</v>
      </c>
    </row>
    <row r="429" spans="1:65" s="2" customFormat="1" ht="16.5" customHeight="1">
      <c r="A429" s="40"/>
      <c r="B429" s="41"/>
      <c r="C429" s="261" t="s">
        <v>551</v>
      </c>
      <c r="D429" s="261" t="s">
        <v>400</v>
      </c>
      <c r="E429" s="262" t="s">
        <v>552</v>
      </c>
      <c r="F429" s="263" t="s">
        <v>553</v>
      </c>
      <c r="G429" s="264" t="s">
        <v>242</v>
      </c>
      <c r="H429" s="265">
        <v>136</v>
      </c>
      <c r="I429" s="266"/>
      <c r="J429" s="267">
        <f>ROUND(I429*H429,2)</f>
        <v>0</v>
      </c>
      <c r="K429" s="263" t="s">
        <v>148</v>
      </c>
      <c r="L429" s="268"/>
      <c r="M429" s="269" t="s">
        <v>19</v>
      </c>
      <c r="N429" s="270" t="s">
        <v>45</v>
      </c>
      <c r="O429" s="86"/>
      <c r="P429" s="216">
        <f>O429*H429</f>
        <v>0</v>
      </c>
      <c r="Q429" s="216">
        <v>6E-05</v>
      </c>
      <c r="R429" s="216">
        <f>Q429*H429</f>
        <v>0.00816</v>
      </c>
      <c r="S429" s="216">
        <v>0</v>
      </c>
      <c r="T429" s="21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8" t="s">
        <v>351</v>
      </c>
      <c r="AT429" s="218" t="s">
        <v>400</v>
      </c>
      <c r="AU429" s="218" t="s">
        <v>84</v>
      </c>
      <c r="AY429" s="19" t="s">
        <v>141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82</v>
      </c>
      <c r="BK429" s="219">
        <f>ROUND(I429*H429,2)</f>
        <v>0</v>
      </c>
      <c r="BL429" s="19" t="s">
        <v>245</v>
      </c>
      <c r="BM429" s="218" t="s">
        <v>554</v>
      </c>
    </row>
    <row r="430" spans="1:65" s="2" customFormat="1" ht="16.5" customHeight="1">
      <c r="A430" s="40"/>
      <c r="B430" s="41"/>
      <c r="C430" s="261" t="s">
        <v>555</v>
      </c>
      <c r="D430" s="261" t="s">
        <v>400</v>
      </c>
      <c r="E430" s="262" t="s">
        <v>556</v>
      </c>
      <c r="F430" s="263" t="s">
        <v>557</v>
      </c>
      <c r="G430" s="264" t="s">
        <v>242</v>
      </c>
      <c r="H430" s="265">
        <v>10</v>
      </c>
      <c r="I430" s="266"/>
      <c r="J430" s="267">
        <f>ROUND(I430*H430,2)</f>
        <v>0</v>
      </c>
      <c r="K430" s="263" t="s">
        <v>148</v>
      </c>
      <c r="L430" s="268"/>
      <c r="M430" s="269" t="s">
        <v>19</v>
      </c>
      <c r="N430" s="270" t="s">
        <v>45</v>
      </c>
      <c r="O430" s="86"/>
      <c r="P430" s="216">
        <f>O430*H430</f>
        <v>0</v>
      </c>
      <c r="Q430" s="216">
        <v>3E-05</v>
      </c>
      <c r="R430" s="216">
        <f>Q430*H430</f>
        <v>0.00030000000000000003</v>
      </c>
      <c r="S430" s="216">
        <v>0</v>
      </c>
      <c r="T430" s="21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8" t="s">
        <v>351</v>
      </c>
      <c r="AT430" s="218" t="s">
        <v>400</v>
      </c>
      <c r="AU430" s="218" t="s">
        <v>84</v>
      </c>
      <c r="AY430" s="19" t="s">
        <v>141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9" t="s">
        <v>82</v>
      </c>
      <c r="BK430" s="219">
        <f>ROUND(I430*H430,2)</f>
        <v>0</v>
      </c>
      <c r="BL430" s="19" t="s">
        <v>245</v>
      </c>
      <c r="BM430" s="218" t="s">
        <v>558</v>
      </c>
    </row>
    <row r="431" spans="1:51" s="14" customFormat="1" ht="12">
      <c r="A431" s="14"/>
      <c r="B431" s="236"/>
      <c r="C431" s="237"/>
      <c r="D431" s="227" t="s">
        <v>152</v>
      </c>
      <c r="E431" s="238" t="s">
        <v>19</v>
      </c>
      <c r="F431" s="239" t="s">
        <v>559</v>
      </c>
      <c r="G431" s="237"/>
      <c r="H431" s="240">
        <v>10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152</v>
      </c>
      <c r="AU431" s="246" t="s">
        <v>84</v>
      </c>
      <c r="AV431" s="14" t="s">
        <v>84</v>
      </c>
      <c r="AW431" s="14" t="s">
        <v>36</v>
      </c>
      <c r="AX431" s="14" t="s">
        <v>82</v>
      </c>
      <c r="AY431" s="246" t="s">
        <v>141</v>
      </c>
    </row>
    <row r="432" spans="1:65" s="2" customFormat="1" ht="16.5" customHeight="1">
      <c r="A432" s="40"/>
      <c r="B432" s="41"/>
      <c r="C432" s="261" t="s">
        <v>560</v>
      </c>
      <c r="D432" s="261" t="s">
        <v>400</v>
      </c>
      <c r="E432" s="262" t="s">
        <v>561</v>
      </c>
      <c r="F432" s="263" t="s">
        <v>562</v>
      </c>
      <c r="G432" s="264" t="s">
        <v>242</v>
      </c>
      <c r="H432" s="265">
        <v>1</v>
      </c>
      <c r="I432" s="266"/>
      <c r="J432" s="267">
        <f>ROUND(I432*H432,2)</f>
        <v>0</v>
      </c>
      <c r="K432" s="263" t="s">
        <v>148</v>
      </c>
      <c r="L432" s="268"/>
      <c r="M432" s="269" t="s">
        <v>19</v>
      </c>
      <c r="N432" s="270" t="s">
        <v>45</v>
      </c>
      <c r="O432" s="86"/>
      <c r="P432" s="216">
        <f>O432*H432</f>
        <v>0</v>
      </c>
      <c r="Q432" s="216">
        <v>4E-05</v>
      </c>
      <c r="R432" s="216">
        <f>Q432*H432</f>
        <v>4E-05</v>
      </c>
      <c r="S432" s="216">
        <v>0</v>
      </c>
      <c r="T432" s="217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8" t="s">
        <v>351</v>
      </c>
      <c r="AT432" s="218" t="s">
        <v>400</v>
      </c>
      <c r="AU432" s="218" t="s">
        <v>84</v>
      </c>
      <c r="AY432" s="19" t="s">
        <v>141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9" t="s">
        <v>82</v>
      </c>
      <c r="BK432" s="219">
        <f>ROUND(I432*H432,2)</f>
        <v>0</v>
      </c>
      <c r="BL432" s="19" t="s">
        <v>245</v>
      </c>
      <c r="BM432" s="218" t="s">
        <v>563</v>
      </c>
    </row>
    <row r="433" spans="1:65" s="2" customFormat="1" ht="16.5" customHeight="1">
      <c r="A433" s="40"/>
      <c r="B433" s="41"/>
      <c r="C433" s="261" t="s">
        <v>336</v>
      </c>
      <c r="D433" s="261" t="s">
        <v>400</v>
      </c>
      <c r="E433" s="262" t="s">
        <v>564</v>
      </c>
      <c r="F433" s="263" t="s">
        <v>565</v>
      </c>
      <c r="G433" s="264" t="s">
        <v>242</v>
      </c>
      <c r="H433" s="265">
        <v>2</v>
      </c>
      <c r="I433" s="266"/>
      <c r="J433" s="267">
        <f>ROUND(I433*H433,2)</f>
        <v>0</v>
      </c>
      <c r="K433" s="263" t="s">
        <v>148</v>
      </c>
      <c r="L433" s="268"/>
      <c r="M433" s="269" t="s">
        <v>19</v>
      </c>
      <c r="N433" s="270" t="s">
        <v>45</v>
      </c>
      <c r="O433" s="86"/>
      <c r="P433" s="216">
        <f>O433*H433</f>
        <v>0</v>
      </c>
      <c r="Q433" s="216">
        <v>3E-05</v>
      </c>
      <c r="R433" s="216">
        <f>Q433*H433</f>
        <v>6E-05</v>
      </c>
      <c r="S433" s="216">
        <v>0</v>
      </c>
      <c r="T433" s="21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8" t="s">
        <v>351</v>
      </c>
      <c r="AT433" s="218" t="s">
        <v>400</v>
      </c>
      <c r="AU433" s="218" t="s">
        <v>84</v>
      </c>
      <c r="AY433" s="19" t="s">
        <v>141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9" t="s">
        <v>82</v>
      </c>
      <c r="BK433" s="219">
        <f>ROUND(I433*H433,2)</f>
        <v>0</v>
      </c>
      <c r="BL433" s="19" t="s">
        <v>245</v>
      </c>
      <c r="BM433" s="218" t="s">
        <v>566</v>
      </c>
    </row>
    <row r="434" spans="1:65" s="2" customFormat="1" ht="16.5" customHeight="1">
      <c r="A434" s="40"/>
      <c r="B434" s="41"/>
      <c r="C434" s="261" t="s">
        <v>567</v>
      </c>
      <c r="D434" s="261" t="s">
        <v>400</v>
      </c>
      <c r="E434" s="262" t="s">
        <v>568</v>
      </c>
      <c r="F434" s="263" t="s">
        <v>569</v>
      </c>
      <c r="G434" s="264" t="s">
        <v>242</v>
      </c>
      <c r="H434" s="265">
        <v>38</v>
      </c>
      <c r="I434" s="266"/>
      <c r="J434" s="267">
        <f>ROUND(I434*H434,2)</f>
        <v>0</v>
      </c>
      <c r="K434" s="263" t="s">
        <v>148</v>
      </c>
      <c r="L434" s="268"/>
      <c r="M434" s="269" t="s">
        <v>19</v>
      </c>
      <c r="N434" s="270" t="s">
        <v>45</v>
      </c>
      <c r="O434" s="86"/>
      <c r="P434" s="216">
        <f>O434*H434</f>
        <v>0</v>
      </c>
      <c r="Q434" s="216">
        <v>1E-05</v>
      </c>
      <c r="R434" s="216">
        <f>Q434*H434</f>
        <v>0.00038</v>
      </c>
      <c r="S434" s="216">
        <v>0</v>
      </c>
      <c r="T434" s="217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8" t="s">
        <v>351</v>
      </c>
      <c r="AT434" s="218" t="s">
        <v>400</v>
      </c>
      <c r="AU434" s="218" t="s">
        <v>84</v>
      </c>
      <c r="AY434" s="19" t="s">
        <v>141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9" t="s">
        <v>82</v>
      </c>
      <c r="BK434" s="219">
        <f>ROUND(I434*H434,2)</f>
        <v>0</v>
      </c>
      <c r="BL434" s="19" t="s">
        <v>245</v>
      </c>
      <c r="BM434" s="218" t="s">
        <v>570</v>
      </c>
    </row>
    <row r="435" spans="1:65" s="2" customFormat="1" ht="16.5" customHeight="1">
      <c r="A435" s="40"/>
      <c r="B435" s="41"/>
      <c r="C435" s="261" t="s">
        <v>571</v>
      </c>
      <c r="D435" s="261" t="s">
        <v>400</v>
      </c>
      <c r="E435" s="262" t="s">
        <v>572</v>
      </c>
      <c r="F435" s="263" t="s">
        <v>573</v>
      </c>
      <c r="G435" s="264" t="s">
        <v>242</v>
      </c>
      <c r="H435" s="265">
        <v>46</v>
      </c>
      <c r="I435" s="266"/>
      <c r="J435" s="267">
        <f>ROUND(I435*H435,2)</f>
        <v>0</v>
      </c>
      <c r="K435" s="263" t="s">
        <v>148</v>
      </c>
      <c r="L435" s="268"/>
      <c r="M435" s="269" t="s">
        <v>19</v>
      </c>
      <c r="N435" s="270" t="s">
        <v>45</v>
      </c>
      <c r="O435" s="86"/>
      <c r="P435" s="216">
        <f>O435*H435</f>
        <v>0</v>
      </c>
      <c r="Q435" s="216">
        <v>2E-05</v>
      </c>
      <c r="R435" s="216">
        <f>Q435*H435</f>
        <v>0.00092</v>
      </c>
      <c r="S435" s="216">
        <v>0</v>
      </c>
      <c r="T435" s="21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8" t="s">
        <v>351</v>
      </c>
      <c r="AT435" s="218" t="s">
        <v>400</v>
      </c>
      <c r="AU435" s="218" t="s">
        <v>84</v>
      </c>
      <c r="AY435" s="19" t="s">
        <v>141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19" t="s">
        <v>82</v>
      </c>
      <c r="BK435" s="219">
        <f>ROUND(I435*H435,2)</f>
        <v>0</v>
      </c>
      <c r="BL435" s="19" t="s">
        <v>245</v>
      </c>
      <c r="BM435" s="218" t="s">
        <v>574</v>
      </c>
    </row>
    <row r="436" spans="1:65" s="2" customFormat="1" ht="16.5" customHeight="1">
      <c r="A436" s="40"/>
      <c r="B436" s="41"/>
      <c r="C436" s="261" t="s">
        <v>575</v>
      </c>
      <c r="D436" s="261" t="s">
        <v>400</v>
      </c>
      <c r="E436" s="262" t="s">
        <v>576</v>
      </c>
      <c r="F436" s="263" t="s">
        <v>577</v>
      </c>
      <c r="G436" s="264" t="s">
        <v>242</v>
      </c>
      <c r="H436" s="265">
        <v>5</v>
      </c>
      <c r="I436" s="266"/>
      <c r="J436" s="267">
        <f>ROUND(I436*H436,2)</f>
        <v>0</v>
      </c>
      <c r="K436" s="263" t="s">
        <v>148</v>
      </c>
      <c r="L436" s="268"/>
      <c r="M436" s="269" t="s">
        <v>19</v>
      </c>
      <c r="N436" s="270" t="s">
        <v>45</v>
      </c>
      <c r="O436" s="86"/>
      <c r="P436" s="216">
        <f>O436*H436</f>
        <v>0</v>
      </c>
      <c r="Q436" s="216">
        <v>3E-05</v>
      </c>
      <c r="R436" s="216">
        <f>Q436*H436</f>
        <v>0.00015000000000000001</v>
      </c>
      <c r="S436" s="216">
        <v>0</v>
      </c>
      <c r="T436" s="217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8" t="s">
        <v>351</v>
      </c>
      <c r="AT436" s="218" t="s">
        <v>400</v>
      </c>
      <c r="AU436" s="218" t="s">
        <v>84</v>
      </c>
      <c r="AY436" s="19" t="s">
        <v>141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9" t="s">
        <v>82</v>
      </c>
      <c r="BK436" s="219">
        <f>ROUND(I436*H436,2)</f>
        <v>0</v>
      </c>
      <c r="BL436" s="19" t="s">
        <v>245</v>
      </c>
      <c r="BM436" s="218" t="s">
        <v>578</v>
      </c>
    </row>
    <row r="437" spans="1:65" s="2" customFormat="1" ht="16.5" customHeight="1">
      <c r="A437" s="40"/>
      <c r="B437" s="41"/>
      <c r="C437" s="261" t="s">
        <v>579</v>
      </c>
      <c r="D437" s="261" t="s">
        <v>400</v>
      </c>
      <c r="E437" s="262" t="s">
        <v>580</v>
      </c>
      <c r="F437" s="263" t="s">
        <v>581</v>
      </c>
      <c r="G437" s="264" t="s">
        <v>242</v>
      </c>
      <c r="H437" s="265">
        <v>2</v>
      </c>
      <c r="I437" s="266"/>
      <c r="J437" s="267">
        <f>ROUND(I437*H437,2)</f>
        <v>0</v>
      </c>
      <c r="K437" s="263" t="s">
        <v>148</v>
      </c>
      <c r="L437" s="268"/>
      <c r="M437" s="269" t="s">
        <v>19</v>
      </c>
      <c r="N437" s="270" t="s">
        <v>45</v>
      </c>
      <c r="O437" s="86"/>
      <c r="P437" s="216">
        <f>O437*H437</f>
        <v>0</v>
      </c>
      <c r="Q437" s="216">
        <v>4E-05</v>
      </c>
      <c r="R437" s="216">
        <f>Q437*H437</f>
        <v>8E-05</v>
      </c>
      <c r="S437" s="216">
        <v>0</v>
      </c>
      <c r="T437" s="21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8" t="s">
        <v>351</v>
      </c>
      <c r="AT437" s="218" t="s">
        <v>400</v>
      </c>
      <c r="AU437" s="218" t="s">
        <v>84</v>
      </c>
      <c r="AY437" s="19" t="s">
        <v>141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82</v>
      </c>
      <c r="BK437" s="219">
        <f>ROUND(I437*H437,2)</f>
        <v>0</v>
      </c>
      <c r="BL437" s="19" t="s">
        <v>245</v>
      </c>
      <c r="BM437" s="218" t="s">
        <v>582</v>
      </c>
    </row>
    <row r="438" spans="1:65" s="2" customFormat="1" ht="16.5" customHeight="1">
      <c r="A438" s="40"/>
      <c r="B438" s="41"/>
      <c r="C438" s="261" t="s">
        <v>337</v>
      </c>
      <c r="D438" s="261" t="s">
        <v>400</v>
      </c>
      <c r="E438" s="262" t="s">
        <v>583</v>
      </c>
      <c r="F438" s="263" t="s">
        <v>584</v>
      </c>
      <c r="G438" s="264" t="s">
        <v>242</v>
      </c>
      <c r="H438" s="265">
        <v>6</v>
      </c>
      <c r="I438" s="266"/>
      <c r="J438" s="267">
        <f>ROUND(I438*H438,2)</f>
        <v>0</v>
      </c>
      <c r="K438" s="263" t="s">
        <v>148</v>
      </c>
      <c r="L438" s="268"/>
      <c r="M438" s="269" t="s">
        <v>19</v>
      </c>
      <c r="N438" s="270" t="s">
        <v>45</v>
      </c>
      <c r="O438" s="86"/>
      <c r="P438" s="216">
        <f>O438*H438</f>
        <v>0</v>
      </c>
      <c r="Q438" s="216">
        <v>6E-05</v>
      </c>
      <c r="R438" s="216">
        <f>Q438*H438</f>
        <v>0.00036</v>
      </c>
      <c r="S438" s="216">
        <v>0</v>
      </c>
      <c r="T438" s="21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8" t="s">
        <v>351</v>
      </c>
      <c r="AT438" s="218" t="s">
        <v>400</v>
      </c>
      <c r="AU438" s="218" t="s">
        <v>84</v>
      </c>
      <c r="AY438" s="19" t="s">
        <v>141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9" t="s">
        <v>82</v>
      </c>
      <c r="BK438" s="219">
        <f>ROUND(I438*H438,2)</f>
        <v>0</v>
      </c>
      <c r="BL438" s="19" t="s">
        <v>245</v>
      </c>
      <c r="BM438" s="218" t="s">
        <v>585</v>
      </c>
    </row>
    <row r="439" spans="1:65" s="2" customFormat="1" ht="24.15" customHeight="1">
      <c r="A439" s="40"/>
      <c r="B439" s="41"/>
      <c r="C439" s="207" t="s">
        <v>586</v>
      </c>
      <c r="D439" s="207" t="s">
        <v>144</v>
      </c>
      <c r="E439" s="208" t="s">
        <v>587</v>
      </c>
      <c r="F439" s="209" t="s">
        <v>588</v>
      </c>
      <c r="G439" s="210" t="s">
        <v>242</v>
      </c>
      <c r="H439" s="211">
        <v>60</v>
      </c>
      <c r="I439" s="212"/>
      <c r="J439" s="213">
        <f>ROUND(I439*H439,2)</f>
        <v>0</v>
      </c>
      <c r="K439" s="209" t="s">
        <v>148</v>
      </c>
      <c r="L439" s="46"/>
      <c r="M439" s="214" t="s">
        <v>19</v>
      </c>
      <c r="N439" s="215" t="s">
        <v>45</v>
      </c>
      <c r="O439" s="86"/>
      <c r="P439" s="216">
        <f>O439*H439</f>
        <v>0</v>
      </c>
      <c r="Q439" s="216">
        <v>0</v>
      </c>
      <c r="R439" s="216">
        <f>Q439*H439</f>
        <v>0</v>
      </c>
      <c r="S439" s="216">
        <v>4.8E-05</v>
      </c>
      <c r="T439" s="217">
        <f>S439*H439</f>
        <v>0.00288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8" t="s">
        <v>245</v>
      </c>
      <c r="AT439" s="218" t="s">
        <v>144</v>
      </c>
      <c r="AU439" s="218" t="s">
        <v>84</v>
      </c>
      <c r="AY439" s="19" t="s">
        <v>141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9" t="s">
        <v>82</v>
      </c>
      <c r="BK439" s="219">
        <f>ROUND(I439*H439,2)</f>
        <v>0</v>
      </c>
      <c r="BL439" s="19" t="s">
        <v>245</v>
      </c>
      <c r="BM439" s="218" t="s">
        <v>589</v>
      </c>
    </row>
    <row r="440" spans="1:47" s="2" customFormat="1" ht="12">
      <c r="A440" s="40"/>
      <c r="B440" s="41"/>
      <c r="C440" s="42"/>
      <c r="D440" s="220" t="s">
        <v>150</v>
      </c>
      <c r="E440" s="42"/>
      <c r="F440" s="221" t="s">
        <v>590</v>
      </c>
      <c r="G440" s="42"/>
      <c r="H440" s="42"/>
      <c r="I440" s="222"/>
      <c r="J440" s="42"/>
      <c r="K440" s="42"/>
      <c r="L440" s="46"/>
      <c r="M440" s="223"/>
      <c r="N440" s="224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150</v>
      </c>
      <c r="AU440" s="19" t="s">
        <v>84</v>
      </c>
    </row>
    <row r="441" spans="1:65" s="2" customFormat="1" ht="24.15" customHeight="1">
      <c r="A441" s="40"/>
      <c r="B441" s="41"/>
      <c r="C441" s="207" t="s">
        <v>591</v>
      </c>
      <c r="D441" s="207" t="s">
        <v>144</v>
      </c>
      <c r="E441" s="208" t="s">
        <v>592</v>
      </c>
      <c r="F441" s="209" t="s">
        <v>593</v>
      </c>
      <c r="G441" s="210" t="s">
        <v>242</v>
      </c>
      <c r="H441" s="211">
        <v>130</v>
      </c>
      <c r="I441" s="212"/>
      <c r="J441" s="213">
        <f>ROUND(I441*H441,2)</f>
        <v>0</v>
      </c>
      <c r="K441" s="209" t="s">
        <v>148</v>
      </c>
      <c r="L441" s="46"/>
      <c r="M441" s="214" t="s">
        <v>19</v>
      </c>
      <c r="N441" s="215" t="s">
        <v>45</v>
      </c>
      <c r="O441" s="86"/>
      <c r="P441" s="216">
        <f>O441*H441</f>
        <v>0</v>
      </c>
      <c r="Q441" s="216">
        <v>0</v>
      </c>
      <c r="R441" s="216">
        <f>Q441*H441</f>
        <v>0</v>
      </c>
      <c r="S441" s="216">
        <v>0.0013</v>
      </c>
      <c r="T441" s="217">
        <f>S441*H441</f>
        <v>0.16899999999999998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8" t="s">
        <v>245</v>
      </c>
      <c r="AT441" s="218" t="s">
        <v>144</v>
      </c>
      <c r="AU441" s="218" t="s">
        <v>84</v>
      </c>
      <c r="AY441" s="19" t="s">
        <v>141</v>
      </c>
      <c r="BE441" s="219">
        <f>IF(N441="základní",J441,0)</f>
        <v>0</v>
      </c>
      <c r="BF441" s="219">
        <f>IF(N441="snížená",J441,0)</f>
        <v>0</v>
      </c>
      <c r="BG441" s="219">
        <f>IF(N441="zákl. přenesená",J441,0)</f>
        <v>0</v>
      </c>
      <c r="BH441" s="219">
        <f>IF(N441="sníž. přenesená",J441,0)</f>
        <v>0</v>
      </c>
      <c r="BI441" s="219">
        <f>IF(N441="nulová",J441,0)</f>
        <v>0</v>
      </c>
      <c r="BJ441" s="19" t="s">
        <v>82</v>
      </c>
      <c r="BK441" s="219">
        <f>ROUND(I441*H441,2)</f>
        <v>0</v>
      </c>
      <c r="BL441" s="19" t="s">
        <v>245</v>
      </c>
      <c r="BM441" s="218" t="s">
        <v>594</v>
      </c>
    </row>
    <row r="442" spans="1:47" s="2" customFormat="1" ht="12">
      <c r="A442" s="40"/>
      <c r="B442" s="41"/>
      <c r="C442" s="42"/>
      <c r="D442" s="220" t="s">
        <v>150</v>
      </c>
      <c r="E442" s="42"/>
      <c r="F442" s="221" t="s">
        <v>595</v>
      </c>
      <c r="G442" s="42"/>
      <c r="H442" s="42"/>
      <c r="I442" s="222"/>
      <c r="J442" s="42"/>
      <c r="K442" s="42"/>
      <c r="L442" s="46"/>
      <c r="M442" s="223"/>
      <c r="N442" s="224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150</v>
      </c>
      <c r="AU442" s="19" t="s">
        <v>84</v>
      </c>
    </row>
    <row r="443" spans="1:51" s="13" customFormat="1" ht="12">
      <c r="A443" s="13"/>
      <c r="B443" s="225"/>
      <c r="C443" s="226"/>
      <c r="D443" s="227" t="s">
        <v>152</v>
      </c>
      <c r="E443" s="228" t="s">
        <v>19</v>
      </c>
      <c r="F443" s="229" t="s">
        <v>180</v>
      </c>
      <c r="G443" s="226"/>
      <c r="H443" s="228" t="s">
        <v>19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152</v>
      </c>
      <c r="AU443" s="235" t="s">
        <v>84</v>
      </c>
      <c r="AV443" s="13" t="s">
        <v>82</v>
      </c>
      <c r="AW443" s="13" t="s">
        <v>36</v>
      </c>
      <c r="AX443" s="13" t="s">
        <v>74</v>
      </c>
      <c r="AY443" s="235" t="s">
        <v>141</v>
      </c>
    </row>
    <row r="444" spans="1:51" s="14" customFormat="1" ht="12">
      <c r="A444" s="14"/>
      <c r="B444" s="236"/>
      <c r="C444" s="237"/>
      <c r="D444" s="227" t="s">
        <v>152</v>
      </c>
      <c r="E444" s="238" t="s">
        <v>19</v>
      </c>
      <c r="F444" s="239" t="s">
        <v>256</v>
      </c>
      <c r="G444" s="237"/>
      <c r="H444" s="240">
        <v>18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6" t="s">
        <v>152</v>
      </c>
      <c r="AU444" s="246" t="s">
        <v>84</v>
      </c>
      <c r="AV444" s="14" t="s">
        <v>84</v>
      </c>
      <c r="AW444" s="14" t="s">
        <v>36</v>
      </c>
      <c r="AX444" s="14" t="s">
        <v>74</v>
      </c>
      <c r="AY444" s="246" t="s">
        <v>141</v>
      </c>
    </row>
    <row r="445" spans="1:51" s="13" customFormat="1" ht="12">
      <c r="A445" s="13"/>
      <c r="B445" s="225"/>
      <c r="C445" s="226"/>
      <c r="D445" s="227" t="s">
        <v>152</v>
      </c>
      <c r="E445" s="228" t="s">
        <v>19</v>
      </c>
      <c r="F445" s="229" t="s">
        <v>194</v>
      </c>
      <c r="G445" s="226"/>
      <c r="H445" s="228" t="s">
        <v>19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5" t="s">
        <v>152</v>
      </c>
      <c r="AU445" s="235" t="s">
        <v>84</v>
      </c>
      <c r="AV445" s="13" t="s">
        <v>82</v>
      </c>
      <c r="AW445" s="13" t="s">
        <v>36</v>
      </c>
      <c r="AX445" s="13" t="s">
        <v>74</v>
      </c>
      <c r="AY445" s="235" t="s">
        <v>141</v>
      </c>
    </row>
    <row r="446" spans="1:51" s="14" customFormat="1" ht="12">
      <c r="A446" s="14"/>
      <c r="B446" s="236"/>
      <c r="C446" s="237"/>
      <c r="D446" s="227" t="s">
        <v>152</v>
      </c>
      <c r="E446" s="238" t="s">
        <v>19</v>
      </c>
      <c r="F446" s="239" t="s">
        <v>7</v>
      </c>
      <c r="G446" s="237"/>
      <c r="H446" s="240">
        <v>21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6" t="s">
        <v>152</v>
      </c>
      <c r="AU446" s="246" t="s">
        <v>84</v>
      </c>
      <c r="AV446" s="14" t="s">
        <v>84</v>
      </c>
      <c r="AW446" s="14" t="s">
        <v>36</v>
      </c>
      <c r="AX446" s="14" t="s">
        <v>74</v>
      </c>
      <c r="AY446" s="246" t="s">
        <v>141</v>
      </c>
    </row>
    <row r="447" spans="1:51" s="13" customFormat="1" ht="12">
      <c r="A447" s="13"/>
      <c r="B447" s="225"/>
      <c r="C447" s="226"/>
      <c r="D447" s="227" t="s">
        <v>152</v>
      </c>
      <c r="E447" s="228" t="s">
        <v>19</v>
      </c>
      <c r="F447" s="229" t="s">
        <v>196</v>
      </c>
      <c r="G447" s="226"/>
      <c r="H447" s="228" t="s">
        <v>19</v>
      </c>
      <c r="I447" s="230"/>
      <c r="J447" s="226"/>
      <c r="K447" s="226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152</v>
      </c>
      <c r="AU447" s="235" t="s">
        <v>84</v>
      </c>
      <c r="AV447" s="13" t="s">
        <v>82</v>
      </c>
      <c r="AW447" s="13" t="s">
        <v>36</v>
      </c>
      <c r="AX447" s="13" t="s">
        <v>74</v>
      </c>
      <c r="AY447" s="235" t="s">
        <v>141</v>
      </c>
    </row>
    <row r="448" spans="1:51" s="14" customFormat="1" ht="12">
      <c r="A448" s="14"/>
      <c r="B448" s="236"/>
      <c r="C448" s="237"/>
      <c r="D448" s="227" t="s">
        <v>152</v>
      </c>
      <c r="E448" s="238" t="s">
        <v>19</v>
      </c>
      <c r="F448" s="239" t="s">
        <v>308</v>
      </c>
      <c r="G448" s="237"/>
      <c r="H448" s="240">
        <v>25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152</v>
      </c>
      <c r="AU448" s="246" t="s">
        <v>84</v>
      </c>
      <c r="AV448" s="14" t="s">
        <v>84</v>
      </c>
      <c r="AW448" s="14" t="s">
        <v>36</v>
      </c>
      <c r="AX448" s="14" t="s">
        <v>74</v>
      </c>
      <c r="AY448" s="246" t="s">
        <v>141</v>
      </c>
    </row>
    <row r="449" spans="1:51" s="13" customFormat="1" ht="12">
      <c r="A449" s="13"/>
      <c r="B449" s="225"/>
      <c r="C449" s="226"/>
      <c r="D449" s="227" t="s">
        <v>152</v>
      </c>
      <c r="E449" s="228" t="s">
        <v>19</v>
      </c>
      <c r="F449" s="229" t="s">
        <v>198</v>
      </c>
      <c r="G449" s="226"/>
      <c r="H449" s="228" t="s">
        <v>19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152</v>
      </c>
      <c r="AU449" s="235" t="s">
        <v>84</v>
      </c>
      <c r="AV449" s="13" t="s">
        <v>82</v>
      </c>
      <c r="AW449" s="13" t="s">
        <v>36</v>
      </c>
      <c r="AX449" s="13" t="s">
        <v>74</v>
      </c>
      <c r="AY449" s="235" t="s">
        <v>141</v>
      </c>
    </row>
    <row r="450" spans="1:51" s="14" customFormat="1" ht="12">
      <c r="A450" s="14"/>
      <c r="B450" s="236"/>
      <c r="C450" s="237"/>
      <c r="D450" s="227" t="s">
        <v>152</v>
      </c>
      <c r="E450" s="238" t="s">
        <v>19</v>
      </c>
      <c r="F450" s="239" t="s">
        <v>245</v>
      </c>
      <c r="G450" s="237"/>
      <c r="H450" s="240">
        <v>16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152</v>
      </c>
      <c r="AU450" s="246" t="s">
        <v>84</v>
      </c>
      <c r="AV450" s="14" t="s">
        <v>84</v>
      </c>
      <c r="AW450" s="14" t="s">
        <v>36</v>
      </c>
      <c r="AX450" s="14" t="s">
        <v>74</v>
      </c>
      <c r="AY450" s="246" t="s">
        <v>141</v>
      </c>
    </row>
    <row r="451" spans="1:51" s="13" customFormat="1" ht="12">
      <c r="A451" s="13"/>
      <c r="B451" s="225"/>
      <c r="C451" s="226"/>
      <c r="D451" s="227" t="s">
        <v>152</v>
      </c>
      <c r="E451" s="228" t="s">
        <v>19</v>
      </c>
      <c r="F451" s="229" t="s">
        <v>596</v>
      </c>
      <c r="G451" s="226"/>
      <c r="H451" s="228" t="s">
        <v>19</v>
      </c>
      <c r="I451" s="230"/>
      <c r="J451" s="226"/>
      <c r="K451" s="226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152</v>
      </c>
      <c r="AU451" s="235" t="s">
        <v>84</v>
      </c>
      <c r="AV451" s="13" t="s">
        <v>82</v>
      </c>
      <c r="AW451" s="13" t="s">
        <v>36</v>
      </c>
      <c r="AX451" s="13" t="s">
        <v>74</v>
      </c>
      <c r="AY451" s="235" t="s">
        <v>141</v>
      </c>
    </row>
    <row r="452" spans="1:51" s="14" customFormat="1" ht="12">
      <c r="A452" s="14"/>
      <c r="B452" s="236"/>
      <c r="C452" s="237"/>
      <c r="D452" s="227" t="s">
        <v>152</v>
      </c>
      <c r="E452" s="238" t="s">
        <v>19</v>
      </c>
      <c r="F452" s="239" t="s">
        <v>269</v>
      </c>
      <c r="G452" s="237"/>
      <c r="H452" s="240">
        <v>20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6" t="s">
        <v>152</v>
      </c>
      <c r="AU452" s="246" t="s">
        <v>84</v>
      </c>
      <c r="AV452" s="14" t="s">
        <v>84</v>
      </c>
      <c r="AW452" s="14" t="s">
        <v>36</v>
      </c>
      <c r="AX452" s="14" t="s">
        <v>74</v>
      </c>
      <c r="AY452" s="246" t="s">
        <v>141</v>
      </c>
    </row>
    <row r="453" spans="1:51" s="13" customFormat="1" ht="12">
      <c r="A453" s="13"/>
      <c r="B453" s="225"/>
      <c r="C453" s="226"/>
      <c r="D453" s="227" t="s">
        <v>152</v>
      </c>
      <c r="E453" s="228" t="s">
        <v>19</v>
      </c>
      <c r="F453" s="229" t="s">
        <v>201</v>
      </c>
      <c r="G453" s="226"/>
      <c r="H453" s="228" t="s">
        <v>19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152</v>
      </c>
      <c r="AU453" s="235" t="s">
        <v>84</v>
      </c>
      <c r="AV453" s="13" t="s">
        <v>82</v>
      </c>
      <c r="AW453" s="13" t="s">
        <v>36</v>
      </c>
      <c r="AX453" s="13" t="s">
        <v>74</v>
      </c>
      <c r="AY453" s="235" t="s">
        <v>141</v>
      </c>
    </row>
    <row r="454" spans="1:51" s="14" customFormat="1" ht="12">
      <c r="A454" s="14"/>
      <c r="B454" s="236"/>
      <c r="C454" s="237"/>
      <c r="D454" s="227" t="s">
        <v>152</v>
      </c>
      <c r="E454" s="238" t="s">
        <v>19</v>
      </c>
      <c r="F454" s="239" t="s">
        <v>340</v>
      </c>
      <c r="G454" s="237"/>
      <c r="H454" s="240">
        <v>30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6" t="s">
        <v>152</v>
      </c>
      <c r="AU454" s="246" t="s">
        <v>84</v>
      </c>
      <c r="AV454" s="14" t="s">
        <v>84</v>
      </c>
      <c r="AW454" s="14" t="s">
        <v>36</v>
      </c>
      <c r="AX454" s="14" t="s">
        <v>74</v>
      </c>
      <c r="AY454" s="246" t="s">
        <v>141</v>
      </c>
    </row>
    <row r="455" spans="1:51" s="15" customFormat="1" ht="12">
      <c r="A455" s="15"/>
      <c r="B455" s="247"/>
      <c r="C455" s="248"/>
      <c r="D455" s="227" t="s">
        <v>152</v>
      </c>
      <c r="E455" s="249" t="s">
        <v>19</v>
      </c>
      <c r="F455" s="250" t="s">
        <v>205</v>
      </c>
      <c r="G455" s="248"/>
      <c r="H455" s="251">
        <v>130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7" t="s">
        <v>152</v>
      </c>
      <c r="AU455" s="257" t="s">
        <v>84</v>
      </c>
      <c r="AV455" s="15" t="s">
        <v>142</v>
      </c>
      <c r="AW455" s="15" t="s">
        <v>36</v>
      </c>
      <c r="AX455" s="15" t="s">
        <v>82</v>
      </c>
      <c r="AY455" s="257" t="s">
        <v>141</v>
      </c>
    </row>
    <row r="456" spans="1:65" s="2" customFormat="1" ht="16.5" customHeight="1">
      <c r="A456" s="40"/>
      <c r="B456" s="41"/>
      <c r="C456" s="207" t="s">
        <v>597</v>
      </c>
      <c r="D456" s="207" t="s">
        <v>144</v>
      </c>
      <c r="E456" s="208" t="s">
        <v>598</v>
      </c>
      <c r="F456" s="209" t="s">
        <v>599</v>
      </c>
      <c r="G456" s="210" t="s">
        <v>600</v>
      </c>
      <c r="H456" s="211">
        <v>3</v>
      </c>
      <c r="I456" s="212"/>
      <c r="J456" s="213">
        <f>ROUND(I456*H456,2)</f>
        <v>0</v>
      </c>
      <c r="K456" s="209" t="s">
        <v>19</v>
      </c>
      <c r="L456" s="46"/>
      <c r="M456" s="214" t="s">
        <v>19</v>
      </c>
      <c r="N456" s="215" t="s">
        <v>45</v>
      </c>
      <c r="O456" s="86"/>
      <c r="P456" s="216">
        <f>O456*H456</f>
        <v>0</v>
      </c>
      <c r="Q456" s="216">
        <v>0.002</v>
      </c>
      <c r="R456" s="216">
        <f>Q456*H456</f>
        <v>0.006</v>
      </c>
      <c r="S456" s="216">
        <v>0</v>
      </c>
      <c r="T456" s="217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8" t="s">
        <v>245</v>
      </c>
      <c r="AT456" s="218" t="s">
        <v>144</v>
      </c>
      <c r="AU456" s="218" t="s">
        <v>84</v>
      </c>
      <c r="AY456" s="19" t="s">
        <v>141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9" t="s">
        <v>82</v>
      </c>
      <c r="BK456" s="219">
        <f>ROUND(I456*H456,2)</f>
        <v>0</v>
      </c>
      <c r="BL456" s="19" t="s">
        <v>245</v>
      </c>
      <c r="BM456" s="218" t="s">
        <v>601</v>
      </c>
    </row>
    <row r="457" spans="1:65" s="2" customFormat="1" ht="16.5" customHeight="1">
      <c r="A457" s="40"/>
      <c r="B457" s="41"/>
      <c r="C457" s="207" t="s">
        <v>602</v>
      </c>
      <c r="D457" s="207" t="s">
        <v>144</v>
      </c>
      <c r="E457" s="208" t="s">
        <v>603</v>
      </c>
      <c r="F457" s="209" t="s">
        <v>604</v>
      </c>
      <c r="G457" s="210" t="s">
        <v>600</v>
      </c>
      <c r="H457" s="211">
        <v>1</v>
      </c>
      <c r="I457" s="212"/>
      <c r="J457" s="213">
        <f>ROUND(I457*H457,2)</f>
        <v>0</v>
      </c>
      <c r="K457" s="209" t="s">
        <v>19</v>
      </c>
      <c r="L457" s="46"/>
      <c r="M457" s="214" t="s">
        <v>19</v>
      </c>
      <c r="N457" s="215" t="s">
        <v>45</v>
      </c>
      <c r="O457" s="86"/>
      <c r="P457" s="216">
        <f>O457*H457</f>
        <v>0</v>
      </c>
      <c r="Q457" s="216">
        <v>0.02</v>
      </c>
      <c r="R457" s="216">
        <f>Q457*H457</f>
        <v>0.02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245</v>
      </c>
      <c r="AT457" s="218" t="s">
        <v>144</v>
      </c>
      <c r="AU457" s="218" t="s">
        <v>84</v>
      </c>
      <c r="AY457" s="19" t="s">
        <v>141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82</v>
      </c>
      <c r="BK457" s="219">
        <f>ROUND(I457*H457,2)</f>
        <v>0</v>
      </c>
      <c r="BL457" s="19" t="s">
        <v>245</v>
      </c>
      <c r="BM457" s="218" t="s">
        <v>605</v>
      </c>
    </row>
    <row r="458" spans="1:65" s="2" customFormat="1" ht="16.5" customHeight="1">
      <c r="A458" s="40"/>
      <c r="B458" s="41"/>
      <c r="C458" s="207" t="s">
        <v>606</v>
      </c>
      <c r="D458" s="207" t="s">
        <v>144</v>
      </c>
      <c r="E458" s="208" t="s">
        <v>607</v>
      </c>
      <c r="F458" s="209" t="s">
        <v>608</v>
      </c>
      <c r="G458" s="210" t="s">
        <v>600</v>
      </c>
      <c r="H458" s="211">
        <v>8</v>
      </c>
      <c r="I458" s="212"/>
      <c r="J458" s="213">
        <f>ROUND(I458*H458,2)</f>
        <v>0</v>
      </c>
      <c r="K458" s="209" t="s">
        <v>19</v>
      </c>
      <c r="L458" s="46"/>
      <c r="M458" s="214" t="s">
        <v>19</v>
      </c>
      <c r="N458" s="215" t="s">
        <v>45</v>
      </c>
      <c r="O458" s="86"/>
      <c r="P458" s="216">
        <f>O458*H458</f>
        <v>0</v>
      </c>
      <c r="Q458" s="216">
        <v>0.02</v>
      </c>
      <c r="R458" s="216">
        <f>Q458*H458</f>
        <v>0.16</v>
      </c>
      <c r="S458" s="216">
        <v>0</v>
      </c>
      <c r="T458" s="217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8" t="s">
        <v>245</v>
      </c>
      <c r="AT458" s="218" t="s">
        <v>144</v>
      </c>
      <c r="AU458" s="218" t="s">
        <v>84</v>
      </c>
      <c r="AY458" s="19" t="s">
        <v>141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82</v>
      </c>
      <c r="BK458" s="219">
        <f>ROUND(I458*H458,2)</f>
        <v>0</v>
      </c>
      <c r="BL458" s="19" t="s">
        <v>245</v>
      </c>
      <c r="BM458" s="218" t="s">
        <v>609</v>
      </c>
    </row>
    <row r="459" spans="1:65" s="2" customFormat="1" ht="16.5" customHeight="1">
      <c r="A459" s="40"/>
      <c r="B459" s="41"/>
      <c r="C459" s="207" t="s">
        <v>610</v>
      </c>
      <c r="D459" s="207" t="s">
        <v>144</v>
      </c>
      <c r="E459" s="208" t="s">
        <v>611</v>
      </c>
      <c r="F459" s="209" t="s">
        <v>612</v>
      </c>
      <c r="G459" s="210" t="s">
        <v>600</v>
      </c>
      <c r="H459" s="211">
        <v>22</v>
      </c>
      <c r="I459" s="212"/>
      <c r="J459" s="213">
        <f>ROUND(I459*H459,2)</f>
        <v>0</v>
      </c>
      <c r="K459" s="209" t="s">
        <v>19</v>
      </c>
      <c r="L459" s="46"/>
      <c r="M459" s="214" t="s">
        <v>19</v>
      </c>
      <c r="N459" s="215" t="s">
        <v>45</v>
      </c>
      <c r="O459" s="86"/>
      <c r="P459" s="216">
        <f>O459*H459</f>
        <v>0</v>
      </c>
      <c r="Q459" s="216">
        <v>0.002</v>
      </c>
      <c r="R459" s="216">
        <f>Q459*H459</f>
        <v>0.044</v>
      </c>
      <c r="S459" s="216">
        <v>0</v>
      </c>
      <c r="T459" s="217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8" t="s">
        <v>245</v>
      </c>
      <c r="AT459" s="218" t="s">
        <v>144</v>
      </c>
      <c r="AU459" s="218" t="s">
        <v>84</v>
      </c>
      <c r="AY459" s="19" t="s">
        <v>141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9" t="s">
        <v>82</v>
      </c>
      <c r="BK459" s="219">
        <f>ROUND(I459*H459,2)</f>
        <v>0</v>
      </c>
      <c r="BL459" s="19" t="s">
        <v>245</v>
      </c>
      <c r="BM459" s="218" t="s">
        <v>613</v>
      </c>
    </row>
    <row r="460" spans="1:65" s="2" customFormat="1" ht="16.5" customHeight="1">
      <c r="A460" s="40"/>
      <c r="B460" s="41"/>
      <c r="C460" s="207" t="s">
        <v>614</v>
      </c>
      <c r="D460" s="207" t="s">
        <v>144</v>
      </c>
      <c r="E460" s="208" t="s">
        <v>615</v>
      </c>
      <c r="F460" s="209" t="s">
        <v>616</v>
      </c>
      <c r="G460" s="210" t="s">
        <v>600</v>
      </c>
      <c r="H460" s="211">
        <v>14</v>
      </c>
      <c r="I460" s="212"/>
      <c r="J460" s="213">
        <f>ROUND(I460*H460,2)</f>
        <v>0</v>
      </c>
      <c r="K460" s="209" t="s">
        <v>19</v>
      </c>
      <c r="L460" s="46"/>
      <c r="M460" s="214" t="s">
        <v>19</v>
      </c>
      <c r="N460" s="215" t="s">
        <v>45</v>
      </c>
      <c r="O460" s="86"/>
      <c r="P460" s="216">
        <f>O460*H460</f>
        <v>0</v>
      </c>
      <c r="Q460" s="216">
        <v>0.002</v>
      </c>
      <c r="R460" s="216">
        <f>Q460*H460</f>
        <v>0.028</v>
      </c>
      <c r="S460" s="216">
        <v>0</v>
      </c>
      <c r="T460" s="21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8" t="s">
        <v>245</v>
      </c>
      <c r="AT460" s="218" t="s">
        <v>144</v>
      </c>
      <c r="AU460" s="218" t="s">
        <v>84</v>
      </c>
      <c r="AY460" s="19" t="s">
        <v>141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9" t="s">
        <v>82</v>
      </c>
      <c r="BK460" s="219">
        <f>ROUND(I460*H460,2)</f>
        <v>0</v>
      </c>
      <c r="BL460" s="19" t="s">
        <v>245</v>
      </c>
      <c r="BM460" s="218" t="s">
        <v>617</v>
      </c>
    </row>
    <row r="461" spans="1:65" s="2" customFormat="1" ht="16.5" customHeight="1">
      <c r="A461" s="40"/>
      <c r="B461" s="41"/>
      <c r="C461" s="207" t="s">
        <v>618</v>
      </c>
      <c r="D461" s="207" t="s">
        <v>144</v>
      </c>
      <c r="E461" s="208" t="s">
        <v>619</v>
      </c>
      <c r="F461" s="209" t="s">
        <v>620</v>
      </c>
      <c r="G461" s="210" t="s">
        <v>600</v>
      </c>
      <c r="H461" s="211">
        <v>7</v>
      </c>
      <c r="I461" s="212"/>
      <c r="J461" s="213">
        <f>ROUND(I461*H461,2)</f>
        <v>0</v>
      </c>
      <c r="K461" s="209" t="s">
        <v>19</v>
      </c>
      <c r="L461" s="46"/>
      <c r="M461" s="214" t="s">
        <v>19</v>
      </c>
      <c r="N461" s="215" t="s">
        <v>45</v>
      </c>
      <c r="O461" s="86"/>
      <c r="P461" s="216">
        <f>O461*H461</f>
        <v>0</v>
      </c>
      <c r="Q461" s="216">
        <v>0.002</v>
      </c>
      <c r="R461" s="216">
        <f>Q461*H461</f>
        <v>0.014</v>
      </c>
      <c r="S461" s="216">
        <v>0</v>
      </c>
      <c r="T461" s="21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8" t="s">
        <v>245</v>
      </c>
      <c r="AT461" s="218" t="s">
        <v>144</v>
      </c>
      <c r="AU461" s="218" t="s">
        <v>84</v>
      </c>
      <c r="AY461" s="19" t="s">
        <v>141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82</v>
      </c>
      <c r="BK461" s="219">
        <f>ROUND(I461*H461,2)</f>
        <v>0</v>
      </c>
      <c r="BL461" s="19" t="s">
        <v>245</v>
      </c>
      <c r="BM461" s="218" t="s">
        <v>621</v>
      </c>
    </row>
    <row r="462" spans="1:65" s="2" customFormat="1" ht="16.5" customHeight="1">
      <c r="A462" s="40"/>
      <c r="B462" s="41"/>
      <c r="C462" s="207" t="s">
        <v>622</v>
      </c>
      <c r="D462" s="207" t="s">
        <v>144</v>
      </c>
      <c r="E462" s="208" t="s">
        <v>623</v>
      </c>
      <c r="F462" s="209" t="s">
        <v>624</v>
      </c>
      <c r="G462" s="210" t="s">
        <v>600</v>
      </c>
      <c r="H462" s="211">
        <v>8</v>
      </c>
      <c r="I462" s="212"/>
      <c r="J462" s="213">
        <f>ROUND(I462*H462,2)</f>
        <v>0</v>
      </c>
      <c r="K462" s="209" t="s">
        <v>19</v>
      </c>
      <c r="L462" s="46"/>
      <c r="M462" s="214" t="s">
        <v>19</v>
      </c>
      <c r="N462" s="215" t="s">
        <v>45</v>
      </c>
      <c r="O462" s="86"/>
      <c r="P462" s="216">
        <f>O462*H462</f>
        <v>0</v>
      </c>
      <c r="Q462" s="216">
        <v>0.002</v>
      </c>
      <c r="R462" s="216">
        <f>Q462*H462</f>
        <v>0.016</v>
      </c>
      <c r="S462" s="216">
        <v>0</v>
      </c>
      <c r="T462" s="217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8" t="s">
        <v>245</v>
      </c>
      <c r="AT462" s="218" t="s">
        <v>144</v>
      </c>
      <c r="AU462" s="218" t="s">
        <v>84</v>
      </c>
      <c r="AY462" s="19" t="s">
        <v>141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9" t="s">
        <v>82</v>
      </c>
      <c r="BK462" s="219">
        <f>ROUND(I462*H462,2)</f>
        <v>0</v>
      </c>
      <c r="BL462" s="19" t="s">
        <v>245</v>
      </c>
      <c r="BM462" s="218" t="s">
        <v>625</v>
      </c>
    </row>
    <row r="463" spans="1:65" s="2" customFormat="1" ht="16.5" customHeight="1">
      <c r="A463" s="40"/>
      <c r="B463" s="41"/>
      <c r="C463" s="207" t="s">
        <v>626</v>
      </c>
      <c r="D463" s="207" t="s">
        <v>144</v>
      </c>
      <c r="E463" s="208" t="s">
        <v>627</v>
      </c>
      <c r="F463" s="209" t="s">
        <v>628</v>
      </c>
      <c r="G463" s="210" t="s">
        <v>600</v>
      </c>
      <c r="H463" s="211">
        <v>1</v>
      </c>
      <c r="I463" s="212"/>
      <c r="J463" s="213">
        <f>ROUND(I463*H463,2)</f>
        <v>0</v>
      </c>
      <c r="K463" s="209" t="s">
        <v>19</v>
      </c>
      <c r="L463" s="46"/>
      <c r="M463" s="214" t="s">
        <v>19</v>
      </c>
      <c r="N463" s="215" t="s">
        <v>45</v>
      </c>
      <c r="O463" s="86"/>
      <c r="P463" s="216">
        <f>O463*H463</f>
        <v>0</v>
      </c>
      <c r="Q463" s="216">
        <v>0.002</v>
      </c>
      <c r="R463" s="216">
        <f>Q463*H463</f>
        <v>0.002</v>
      </c>
      <c r="S463" s="216">
        <v>0</v>
      </c>
      <c r="T463" s="21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8" t="s">
        <v>245</v>
      </c>
      <c r="AT463" s="218" t="s">
        <v>144</v>
      </c>
      <c r="AU463" s="218" t="s">
        <v>84</v>
      </c>
      <c r="AY463" s="19" t="s">
        <v>141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9" t="s">
        <v>82</v>
      </c>
      <c r="BK463" s="219">
        <f>ROUND(I463*H463,2)</f>
        <v>0</v>
      </c>
      <c r="BL463" s="19" t="s">
        <v>245</v>
      </c>
      <c r="BM463" s="218" t="s">
        <v>629</v>
      </c>
    </row>
    <row r="464" spans="1:65" s="2" customFormat="1" ht="24.15" customHeight="1">
      <c r="A464" s="40"/>
      <c r="B464" s="41"/>
      <c r="C464" s="207" t="s">
        <v>630</v>
      </c>
      <c r="D464" s="207" t="s">
        <v>144</v>
      </c>
      <c r="E464" s="208" t="s">
        <v>631</v>
      </c>
      <c r="F464" s="209" t="s">
        <v>632</v>
      </c>
      <c r="G464" s="210" t="s">
        <v>242</v>
      </c>
      <c r="H464" s="211">
        <v>1</v>
      </c>
      <c r="I464" s="212"/>
      <c r="J464" s="213">
        <f>ROUND(I464*H464,2)</f>
        <v>0</v>
      </c>
      <c r="K464" s="209" t="s">
        <v>148</v>
      </c>
      <c r="L464" s="46"/>
      <c r="M464" s="214" t="s">
        <v>19</v>
      </c>
      <c r="N464" s="215" t="s">
        <v>45</v>
      </c>
      <c r="O464" s="86"/>
      <c r="P464" s="216">
        <f>O464*H464</f>
        <v>0</v>
      </c>
      <c r="Q464" s="216">
        <v>0</v>
      </c>
      <c r="R464" s="216">
        <f>Q464*H464</f>
        <v>0</v>
      </c>
      <c r="S464" s="216">
        <v>0</v>
      </c>
      <c r="T464" s="21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8" t="s">
        <v>245</v>
      </c>
      <c r="AT464" s="218" t="s">
        <v>144</v>
      </c>
      <c r="AU464" s="218" t="s">
        <v>84</v>
      </c>
      <c r="AY464" s="19" t="s">
        <v>141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9" t="s">
        <v>82</v>
      </c>
      <c r="BK464" s="219">
        <f>ROUND(I464*H464,2)</f>
        <v>0</v>
      </c>
      <c r="BL464" s="19" t="s">
        <v>245</v>
      </c>
      <c r="BM464" s="218" t="s">
        <v>633</v>
      </c>
    </row>
    <row r="465" spans="1:47" s="2" customFormat="1" ht="12">
      <c r="A465" s="40"/>
      <c r="B465" s="41"/>
      <c r="C465" s="42"/>
      <c r="D465" s="220" t="s">
        <v>150</v>
      </c>
      <c r="E465" s="42"/>
      <c r="F465" s="221" t="s">
        <v>634</v>
      </c>
      <c r="G465" s="42"/>
      <c r="H465" s="42"/>
      <c r="I465" s="222"/>
      <c r="J465" s="42"/>
      <c r="K465" s="42"/>
      <c r="L465" s="46"/>
      <c r="M465" s="223"/>
      <c r="N465" s="224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150</v>
      </c>
      <c r="AU465" s="19" t="s">
        <v>84</v>
      </c>
    </row>
    <row r="466" spans="1:65" s="2" customFormat="1" ht="33" customHeight="1">
      <c r="A466" s="40"/>
      <c r="B466" s="41"/>
      <c r="C466" s="207" t="s">
        <v>635</v>
      </c>
      <c r="D466" s="207" t="s">
        <v>144</v>
      </c>
      <c r="E466" s="208" t="s">
        <v>636</v>
      </c>
      <c r="F466" s="209" t="s">
        <v>637</v>
      </c>
      <c r="G466" s="210" t="s">
        <v>242</v>
      </c>
      <c r="H466" s="211">
        <v>30</v>
      </c>
      <c r="I466" s="212"/>
      <c r="J466" s="213">
        <f>ROUND(I466*H466,2)</f>
        <v>0</v>
      </c>
      <c r="K466" s="209" t="s">
        <v>148</v>
      </c>
      <c r="L466" s="46"/>
      <c r="M466" s="214" t="s">
        <v>19</v>
      </c>
      <c r="N466" s="215" t="s">
        <v>45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245</v>
      </c>
      <c r="AT466" s="218" t="s">
        <v>144</v>
      </c>
      <c r="AU466" s="218" t="s">
        <v>84</v>
      </c>
      <c r="AY466" s="19" t="s">
        <v>141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82</v>
      </c>
      <c r="BK466" s="219">
        <f>ROUND(I466*H466,2)</f>
        <v>0</v>
      </c>
      <c r="BL466" s="19" t="s">
        <v>245</v>
      </c>
      <c r="BM466" s="218" t="s">
        <v>638</v>
      </c>
    </row>
    <row r="467" spans="1:47" s="2" customFormat="1" ht="12">
      <c r="A467" s="40"/>
      <c r="B467" s="41"/>
      <c r="C467" s="42"/>
      <c r="D467" s="220" t="s">
        <v>150</v>
      </c>
      <c r="E467" s="42"/>
      <c r="F467" s="221" t="s">
        <v>639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150</v>
      </c>
      <c r="AU467" s="19" t="s">
        <v>84</v>
      </c>
    </row>
    <row r="468" spans="1:65" s="2" customFormat="1" ht="24.15" customHeight="1">
      <c r="A468" s="40"/>
      <c r="B468" s="41"/>
      <c r="C468" s="207" t="s">
        <v>640</v>
      </c>
      <c r="D468" s="207" t="s">
        <v>144</v>
      </c>
      <c r="E468" s="208" t="s">
        <v>641</v>
      </c>
      <c r="F468" s="209" t="s">
        <v>642</v>
      </c>
      <c r="G468" s="210" t="s">
        <v>242</v>
      </c>
      <c r="H468" s="211">
        <v>3</v>
      </c>
      <c r="I468" s="212"/>
      <c r="J468" s="213">
        <f>ROUND(I468*H468,2)</f>
        <v>0</v>
      </c>
      <c r="K468" s="209" t="s">
        <v>148</v>
      </c>
      <c r="L468" s="46"/>
      <c r="M468" s="214" t="s">
        <v>19</v>
      </c>
      <c r="N468" s="215" t="s">
        <v>45</v>
      </c>
      <c r="O468" s="86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8" t="s">
        <v>245</v>
      </c>
      <c r="AT468" s="218" t="s">
        <v>144</v>
      </c>
      <c r="AU468" s="218" t="s">
        <v>84</v>
      </c>
      <c r="AY468" s="19" t="s">
        <v>141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82</v>
      </c>
      <c r="BK468" s="219">
        <f>ROUND(I468*H468,2)</f>
        <v>0</v>
      </c>
      <c r="BL468" s="19" t="s">
        <v>245</v>
      </c>
      <c r="BM468" s="218" t="s">
        <v>643</v>
      </c>
    </row>
    <row r="469" spans="1:47" s="2" customFormat="1" ht="12">
      <c r="A469" s="40"/>
      <c r="B469" s="41"/>
      <c r="C469" s="42"/>
      <c r="D469" s="220" t="s">
        <v>150</v>
      </c>
      <c r="E469" s="42"/>
      <c r="F469" s="221" t="s">
        <v>644</v>
      </c>
      <c r="G469" s="42"/>
      <c r="H469" s="42"/>
      <c r="I469" s="222"/>
      <c r="J469" s="42"/>
      <c r="K469" s="42"/>
      <c r="L469" s="46"/>
      <c r="M469" s="223"/>
      <c r="N469" s="224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150</v>
      </c>
      <c r="AU469" s="19" t="s">
        <v>84</v>
      </c>
    </row>
    <row r="470" spans="1:65" s="2" customFormat="1" ht="16.5" customHeight="1">
      <c r="A470" s="40"/>
      <c r="B470" s="41"/>
      <c r="C470" s="207" t="s">
        <v>645</v>
      </c>
      <c r="D470" s="207" t="s">
        <v>144</v>
      </c>
      <c r="E470" s="208" t="s">
        <v>646</v>
      </c>
      <c r="F470" s="209" t="s">
        <v>647</v>
      </c>
      <c r="G470" s="210" t="s">
        <v>600</v>
      </c>
      <c r="H470" s="211">
        <v>1</v>
      </c>
      <c r="I470" s="212"/>
      <c r="J470" s="213">
        <f>ROUND(I470*H470,2)</f>
        <v>0</v>
      </c>
      <c r="K470" s="209" t="s">
        <v>19</v>
      </c>
      <c r="L470" s="46"/>
      <c r="M470" s="214" t="s">
        <v>19</v>
      </c>
      <c r="N470" s="215" t="s">
        <v>45</v>
      </c>
      <c r="O470" s="86"/>
      <c r="P470" s="216">
        <f>O470*H470</f>
        <v>0</v>
      </c>
      <c r="Q470" s="216">
        <v>0</v>
      </c>
      <c r="R470" s="216">
        <f>Q470*H470</f>
        <v>0</v>
      </c>
      <c r="S470" s="216">
        <v>0</v>
      </c>
      <c r="T470" s="217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8" t="s">
        <v>245</v>
      </c>
      <c r="AT470" s="218" t="s">
        <v>144</v>
      </c>
      <c r="AU470" s="218" t="s">
        <v>84</v>
      </c>
      <c r="AY470" s="19" t="s">
        <v>141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9" t="s">
        <v>82</v>
      </c>
      <c r="BK470" s="219">
        <f>ROUND(I470*H470,2)</f>
        <v>0</v>
      </c>
      <c r="BL470" s="19" t="s">
        <v>245</v>
      </c>
      <c r="BM470" s="218" t="s">
        <v>648</v>
      </c>
    </row>
    <row r="471" spans="1:65" s="2" customFormat="1" ht="16.5" customHeight="1">
      <c r="A471" s="40"/>
      <c r="B471" s="41"/>
      <c r="C471" s="207" t="s">
        <v>300</v>
      </c>
      <c r="D471" s="207" t="s">
        <v>144</v>
      </c>
      <c r="E471" s="208" t="s">
        <v>649</v>
      </c>
      <c r="F471" s="209" t="s">
        <v>650</v>
      </c>
      <c r="G471" s="210" t="s">
        <v>651</v>
      </c>
      <c r="H471" s="211">
        <v>1</v>
      </c>
      <c r="I471" s="212"/>
      <c r="J471" s="213">
        <f>ROUND(I471*H471,2)</f>
        <v>0</v>
      </c>
      <c r="K471" s="209" t="s">
        <v>19</v>
      </c>
      <c r="L471" s="46"/>
      <c r="M471" s="214" t="s">
        <v>19</v>
      </c>
      <c r="N471" s="215" t="s">
        <v>45</v>
      </c>
      <c r="O471" s="86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7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8" t="s">
        <v>245</v>
      </c>
      <c r="AT471" s="218" t="s">
        <v>144</v>
      </c>
      <c r="AU471" s="218" t="s">
        <v>84</v>
      </c>
      <c r="AY471" s="19" t="s">
        <v>141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9" t="s">
        <v>82</v>
      </c>
      <c r="BK471" s="219">
        <f>ROUND(I471*H471,2)</f>
        <v>0</v>
      </c>
      <c r="BL471" s="19" t="s">
        <v>245</v>
      </c>
      <c r="BM471" s="218" t="s">
        <v>652</v>
      </c>
    </row>
    <row r="472" spans="1:65" s="2" customFormat="1" ht="16.5" customHeight="1">
      <c r="A472" s="40"/>
      <c r="B472" s="41"/>
      <c r="C472" s="207" t="s">
        <v>653</v>
      </c>
      <c r="D472" s="207" t="s">
        <v>144</v>
      </c>
      <c r="E472" s="208" t="s">
        <v>654</v>
      </c>
      <c r="F472" s="209" t="s">
        <v>655</v>
      </c>
      <c r="G472" s="210" t="s">
        <v>651</v>
      </c>
      <c r="H472" s="211">
        <v>1</v>
      </c>
      <c r="I472" s="212"/>
      <c r="J472" s="213">
        <f>ROUND(I472*H472,2)</f>
        <v>0</v>
      </c>
      <c r="K472" s="209" t="s">
        <v>19</v>
      </c>
      <c r="L472" s="46"/>
      <c r="M472" s="214" t="s">
        <v>19</v>
      </c>
      <c r="N472" s="215" t="s">
        <v>45</v>
      </c>
      <c r="O472" s="86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8" t="s">
        <v>245</v>
      </c>
      <c r="AT472" s="218" t="s">
        <v>144</v>
      </c>
      <c r="AU472" s="218" t="s">
        <v>84</v>
      </c>
      <c r="AY472" s="19" t="s">
        <v>141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82</v>
      </c>
      <c r="BK472" s="219">
        <f>ROUND(I472*H472,2)</f>
        <v>0</v>
      </c>
      <c r="BL472" s="19" t="s">
        <v>245</v>
      </c>
      <c r="BM472" s="218" t="s">
        <v>656</v>
      </c>
    </row>
    <row r="473" spans="1:65" s="2" customFormat="1" ht="16.5" customHeight="1">
      <c r="A473" s="40"/>
      <c r="B473" s="41"/>
      <c r="C473" s="207" t="s">
        <v>657</v>
      </c>
      <c r="D473" s="207" t="s">
        <v>144</v>
      </c>
      <c r="E473" s="208" t="s">
        <v>658</v>
      </c>
      <c r="F473" s="209" t="s">
        <v>659</v>
      </c>
      <c r="G473" s="210" t="s">
        <v>651</v>
      </c>
      <c r="H473" s="211">
        <v>3</v>
      </c>
      <c r="I473" s="212"/>
      <c r="J473" s="213">
        <f>ROUND(I473*H473,2)</f>
        <v>0</v>
      </c>
      <c r="K473" s="209" t="s">
        <v>19</v>
      </c>
      <c r="L473" s="46"/>
      <c r="M473" s="214" t="s">
        <v>19</v>
      </c>
      <c r="N473" s="215" t="s">
        <v>45</v>
      </c>
      <c r="O473" s="86"/>
      <c r="P473" s="216">
        <f>O473*H473</f>
        <v>0</v>
      </c>
      <c r="Q473" s="216">
        <v>0</v>
      </c>
      <c r="R473" s="216">
        <f>Q473*H473</f>
        <v>0</v>
      </c>
      <c r="S473" s="216">
        <v>0</v>
      </c>
      <c r="T473" s="21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8" t="s">
        <v>245</v>
      </c>
      <c r="AT473" s="218" t="s">
        <v>144</v>
      </c>
      <c r="AU473" s="218" t="s">
        <v>84</v>
      </c>
      <c r="AY473" s="19" t="s">
        <v>141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9" t="s">
        <v>82</v>
      </c>
      <c r="BK473" s="219">
        <f>ROUND(I473*H473,2)</f>
        <v>0</v>
      </c>
      <c r="BL473" s="19" t="s">
        <v>245</v>
      </c>
      <c r="BM473" s="218" t="s">
        <v>660</v>
      </c>
    </row>
    <row r="474" spans="1:65" s="2" customFormat="1" ht="16.5" customHeight="1">
      <c r="A474" s="40"/>
      <c r="B474" s="41"/>
      <c r="C474" s="207" t="s">
        <v>661</v>
      </c>
      <c r="D474" s="207" t="s">
        <v>144</v>
      </c>
      <c r="E474" s="208" t="s">
        <v>662</v>
      </c>
      <c r="F474" s="209" t="s">
        <v>663</v>
      </c>
      <c r="G474" s="210" t="s">
        <v>600</v>
      </c>
      <c r="H474" s="211">
        <v>1</v>
      </c>
      <c r="I474" s="212"/>
      <c r="J474" s="213">
        <f>ROUND(I474*H474,2)</f>
        <v>0</v>
      </c>
      <c r="K474" s="209" t="s">
        <v>19</v>
      </c>
      <c r="L474" s="46"/>
      <c r="M474" s="214" t="s">
        <v>19</v>
      </c>
      <c r="N474" s="215" t="s">
        <v>45</v>
      </c>
      <c r="O474" s="86"/>
      <c r="P474" s="216">
        <f>O474*H474</f>
        <v>0</v>
      </c>
      <c r="Q474" s="216">
        <v>0</v>
      </c>
      <c r="R474" s="216">
        <f>Q474*H474</f>
        <v>0</v>
      </c>
      <c r="S474" s="216">
        <v>0</v>
      </c>
      <c r="T474" s="217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8" t="s">
        <v>245</v>
      </c>
      <c r="AT474" s="218" t="s">
        <v>144</v>
      </c>
      <c r="AU474" s="218" t="s">
        <v>84</v>
      </c>
      <c r="AY474" s="19" t="s">
        <v>141</v>
      </c>
      <c r="BE474" s="219">
        <f>IF(N474="základní",J474,0)</f>
        <v>0</v>
      </c>
      <c r="BF474" s="219">
        <f>IF(N474="snížená",J474,0)</f>
        <v>0</v>
      </c>
      <c r="BG474" s="219">
        <f>IF(N474="zákl. přenesená",J474,0)</f>
        <v>0</v>
      </c>
      <c r="BH474" s="219">
        <f>IF(N474="sníž. přenesená",J474,0)</f>
        <v>0</v>
      </c>
      <c r="BI474" s="219">
        <f>IF(N474="nulová",J474,0)</f>
        <v>0</v>
      </c>
      <c r="BJ474" s="19" t="s">
        <v>82</v>
      </c>
      <c r="BK474" s="219">
        <f>ROUND(I474*H474,2)</f>
        <v>0</v>
      </c>
      <c r="BL474" s="19" t="s">
        <v>245</v>
      </c>
      <c r="BM474" s="218" t="s">
        <v>664</v>
      </c>
    </row>
    <row r="475" spans="1:65" s="2" customFormat="1" ht="16.5" customHeight="1">
      <c r="A475" s="40"/>
      <c r="B475" s="41"/>
      <c r="C475" s="207" t="s">
        <v>665</v>
      </c>
      <c r="D475" s="207" t="s">
        <v>144</v>
      </c>
      <c r="E475" s="208" t="s">
        <v>666</v>
      </c>
      <c r="F475" s="209" t="s">
        <v>667</v>
      </c>
      <c r="G475" s="210" t="s">
        <v>651</v>
      </c>
      <c r="H475" s="211">
        <v>1</v>
      </c>
      <c r="I475" s="212"/>
      <c r="J475" s="213">
        <f>ROUND(I475*H475,2)</f>
        <v>0</v>
      </c>
      <c r="K475" s="209" t="s">
        <v>19</v>
      </c>
      <c r="L475" s="46"/>
      <c r="M475" s="214" t="s">
        <v>19</v>
      </c>
      <c r="N475" s="215" t="s">
        <v>45</v>
      </c>
      <c r="O475" s="86"/>
      <c r="P475" s="216">
        <f>O475*H475</f>
        <v>0</v>
      </c>
      <c r="Q475" s="216">
        <v>0</v>
      </c>
      <c r="R475" s="216">
        <f>Q475*H475</f>
        <v>0</v>
      </c>
      <c r="S475" s="216">
        <v>0</v>
      </c>
      <c r="T475" s="21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8" t="s">
        <v>245</v>
      </c>
      <c r="AT475" s="218" t="s">
        <v>144</v>
      </c>
      <c r="AU475" s="218" t="s">
        <v>84</v>
      </c>
      <c r="AY475" s="19" t="s">
        <v>141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82</v>
      </c>
      <c r="BK475" s="219">
        <f>ROUND(I475*H475,2)</f>
        <v>0</v>
      </c>
      <c r="BL475" s="19" t="s">
        <v>245</v>
      </c>
      <c r="BM475" s="218" t="s">
        <v>668</v>
      </c>
    </row>
    <row r="476" spans="1:65" s="2" customFormat="1" ht="16.5" customHeight="1">
      <c r="A476" s="40"/>
      <c r="B476" s="41"/>
      <c r="C476" s="207" t="s">
        <v>669</v>
      </c>
      <c r="D476" s="207" t="s">
        <v>144</v>
      </c>
      <c r="E476" s="208" t="s">
        <v>670</v>
      </c>
      <c r="F476" s="209" t="s">
        <v>671</v>
      </c>
      <c r="G476" s="210" t="s">
        <v>600</v>
      </c>
      <c r="H476" s="211">
        <v>1</v>
      </c>
      <c r="I476" s="212"/>
      <c r="J476" s="213">
        <f>ROUND(I476*H476,2)</f>
        <v>0</v>
      </c>
      <c r="K476" s="209" t="s">
        <v>19</v>
      </c>
      <c r="L476" s="46"/>
      <c r="M476" s="214" t="s">
        <v>19</v>
      </c>
      <c r="N476" s="215" t="s">
        <v>45</v>
      </c>
      <c r="O476" s="86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8" t="s">
        <v>245</v>
      </c>
      <c r="AT476" s="218" t="s">
        <v>144</v>
      </c>
      <c r="AU476" s="218" t="s">
        <v>84</v>
      </c>
      <c r="AY476" s="19" t="s">
        <v>141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82</v>
      </c>
      <c r="BK476" s="219">
        <f>ROUND(I476*H476,2)</f>
        <v>0</v>
      </c>
      <c r="BL476" s="19" t="s">
        <v>245</v>
      </c>
      <c r="BM476" s="218" t="s">
        <v>672</v>
      </c>
    </row>
    <row r="477" spans="1:65" s="2" customFormat="1" ht="16.5" customHeight="1">
      <c r="A477" s="40"/>
      <c r="B477" s="41"/>
      <c r="C477" s="207" t="s">
        <v>673</v>
      </c>
      <c r="D477" s="207" t="s">
        <v>144</v>
      </c>
      <c r="E477" s="208" t="s">
        <v>674</v>
      </c>
      <c r="F477" s="209" t="s">
        <v>675</v>
      </c>
      <c r="G477" s="210" t="s">
        <v>600</v>
      </c>
      <c r="H477" s="211">
        <v>1</v>
      </c>
      <c r="I477" s="212"/>
      <c r="J477" s="213">
        <f>ROUND(I477*H477,2)</f>
        <v>0</v>
      </c>
      <c r="K477" s="209" t="s">
        <v>19</v>
      </c>
      <c r="L477" s="46"/>
      <c r="M477" s="214" t="s">
        <v>19</v>
      </c>
      <c r="N477" s="215" t="s">
        <v>45</v>
      </c>
      <c r="O477" s="86"/>
      <c r="P477" s="216">
        <f>O477*H477</f>
        <v>0</v>
      </c>
      <c r="Q477" s="216">
        <v>0</v>
      </c>
      <c r="R477" s="216">
        <f>Q477*H477</f>
        <v>0</v>
      </c>
      <c r="S477" s="216">
        <v>0</v>
      </c>
      <c r="T477" s="217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8" t="s">
        <v>245</v>
      </c>
      <c r="AT477" s="218" t="s">
        <v>144</v>
      </c>
      <c r="AU477" s="218" t="s">
        <v>84</v>
      </c>
      <c r="AY477" s="19" t="s">
        <v>141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9" t="s">
        <v>82</v>
      </c>
      <c r="BK477" s="219">
        <f>ROUND(I477*H477,2)</f>
        <v>0</v>
      </c>
      <c r="BL477" s="19" t="s">
        <v>245</v>
      </c>
      <c r="BM477" s="218" t="s">
        <v>676</v>
      </c>
    </row>
    <row r="478" spans="1:65" s="2" customFormat="1" ht="16.5" customHeight="1">
      <c r="A478" s="40"/>
      <c r="B478" s="41"/>
      <c r="C478" s="207" t="s">
        <v>677</v>
      </c>
      <c r="D478" s="207" t="s">
        <v>144</v>
      </c>
      <c r="E478" s="208" t="s">
        <v>678</v>
      </c>
      <c r="F478" s="209" t="s">
        <v>679</v>
      </c>
      <c r="G478" s="210" t="s">
        <v>600</v>
      </c>
      <c r="H478" s="211">
        <v>1</v>
      </c>
      <c r="I478" s="212"/>
      <c r="J478" s="213">
        <f>ROUND(I478*H478,2)</f>
        <v>0</v>
      </c>
      <c r="K478" s="209" t="s">
        <v>19</v>
      </c>
      <c r="L478" s="46"/>
      <c r="M478" s="214" t="s">
        <v>19</v>
      </c>
      <c r="N478" s="215" t="s">
        <v>45</v>
      </c>
      <c r="O478" s="86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8" t="s">
        <v>245</v>
      </c>
      <c r="AT478" s="218" t="s">
        <v>144</v>
      </c>
      <c r="AU478" s="218" t="s">
        <v>84</v>
      </c>
      <c r="AY478" s="19" t="s">
        <v>141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82</v>
      </c>
      <c r="BK478" s="219">
        <f>ROUND(I478*H478,2)</f>
        <v>0</v>
      </c>
      <c r="BL478" s="19" t="s">
        <v>245</v>
      </c>
      <c r="BM478" s="218" t="s">
        <v>680</v>
      </c>
    </row>
    <row r="479" spans="1:65" s="2" customFormat="1" ht="16.5" customHeight="1">
      <c r="A479" s="40"/>
      <c r="B479" s="41"/>
      <c r="C479" s="207" t="s">
        <v>681</v>
      </c>
      <c r="D479" s="207" t="s">
        <v>144</v>
      </c>
      <c r="E479" s="208" t="s">
        <v>682</v>
      </c>
      <c r="F479" s="209" t="s">
        <v>683</v>
      </c>
      <c r="G479" s="210" t="s">
        <v>600</v>
      </c>
      <c r="H479" s="211">
        <v>1</v>
      </c>
      <c r="I479" s="212"/>
      <c r="J479" s="213">
        <f>ROUND(I479*H479,2)</f>
        <v>0</v>
      </c>
      <c r="K479" s="209" t="s">
        <v>19</v>
      </c>
      <c r="L479" s="46"/>
      <c r="M479" s="214" t="s">
        <v>19</v>
      </c>
      <c r="N479" s="215" t="s">
        <v>45</v>
      </c>
      <c r="O479" s="86"/>
      <c r="P479" s="216">
        <f>O479*H479</f>
        <v>0</v>
      </c>
      <c r="Q479" s="216">
        <v>0</v>
      </c>
      <c r="R479" s="216">
        <f>Q479*H479</f>
        <v>0</v>
      </c>
      <c r="S479" s="216">
        <v>0</v>
      </c>
      <c r="T479" s="217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8" t="s">
        <v>245</v>
      </c>
      <c r="AT479" s="218" t="s">
        <v>144</v>
      </c>
      <c r="AU479" s="218" t="s">
        <v>84</v>
      </c>
      <c r="AY479" s="19" t="s">
        <v>141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19" t="s">
        <v>82</v>
      </c>
      <c r="BK479" s="219">
        <f>ROUND(I479*H479,2)</f>
        <v>0</v>
      </c>
      <c r="BL479" s="19" t="s">
        <v>245</v>
      </c>
      <c r="BM479" s="218" t="s">
        <v>684</v>
      </c>
    </row>
    <row r="480" spans="1:65" s="2" customFormat="1" ht="24.15" customHeight="1">
      <c r="A480" s="40"/>
      <c r="B480" s="41"/>
      <c r="C480" s="207" t="s">
        <v>685</v>
      </c>
      <c r="D480" s="207" t="s">
        <v>144</v>
      </c>
      <c r="E480" s="208" t="s">
        <v>686</v>
      </c>
      <c r="F480" s="209" t="s">
        <v>687</v>
      </c>
      <c r="G480" s="210" t="s">
        <v>408</v>
      </c>
      <c r="H480" s="271"/>
      <c r="I480" s="212"/>
      <c r="J480" s="213">
        <f>ROUND(I480*H480,2)</f>
        <v>0</v>
      </c>
      <c r="K480" s="209" t="s">
        <v>148</v>
      </c>
      <c r="L480" s="46"/>
      <c r="M480" s="214" t="s">
        <v>19</v>
      </c>
      <c r="N480" s="215" t="s">
        <v>45</v>
      </c>
      <c r="O480" s="86"/>
      <c r="P480" s="216">
        <f>O480*H480</f>
        <v>0</v>
      </c>
      <c r="Q480" s="216">
        <v>0</v>
      </c>
      <c r="R480" s="216">
        <f>Q480*H480</f>
        <v>0</v>
      </c>
      <c r="S480" s="216">
        <v>0</v>
      </c>
      <c r="T480" s="21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8" t="s">
        <v>245</v>
      </c>
      <c r="AT480" s="218" t="s">
        <v>144</v>
      </c>
      <c r="AU480" s="218" t="s">
        <v>84</v>
      </c>
      <c r="AY480" s="19" t="s">
        <v>141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82</v>
      </c>
      <c r="BK480" s="219">
        <f>ROUND(I480*H480,2)</f>
        <v>0</v>
      </c>
      <c r="BL480" s="19" t="s">
        <v>245</v>
      </c>
      <c r="BM480" s="218" t="s">
        <v>688</v>
      </c>
    </row>
    <row r="481" spans="1:47" s="2" customFormat="1" ht="12">
      <c r="A481" s="40"/>
      <c r="B481" s="41"/>
      <c r="C481" s="42"/>
      <c r="D481" s="220" t="s">
        <v>150</v>
      </c>
      <c r="E481" s="42"/>
      <c r="F481" s="221" t="s">
        <v>689</v>
      </c>
      <c r="G481" s="42"/>
      <c r="H481" s="42"/>
      <c r="I481" s="222"/>
      <c r="J481" s="42"/>
      <c r="K481" s="42"/>
      <c r="L481" s="46"/>
      <c r="M481" s="223"/>
      <c r="N481" s="224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150</v>
      </c>
      <c r="AU481" s="19" t="s">
        <v>84</v>
      </c>
    </row>
    <row r="482" spans="1:63" s="12" customFormat="1" ht="22.8" customHeight="1">
      <c r="A482" s="12"/>
      <c r="B482" s="191"/>
      <c r="C482" s="192"/>
      <c r="D482" s="193" t="s">
        <v>73</v>
      </c>
      <c r="E482" s="205" t="s">
        <v>690</v>
      </c>
      <c r="F482" s="205" t="s">
        <v>691</v>
      </c>
      <c r="G482" s="192"/>
      <c r="H482" s="192"/>
      <c r="I482" s="195"/>
      <c r="J482" s="206">
        <f>BK482</f>
        <v>0</v>
      </c>
      <c r="K482" s="192"/>
      <c r="L482" s="197"/>
      <c r="M482" s="198"/>
      <c r="N482" s="199"/>
      <c r="O482" s="199"/>
      <c r="P482" s="200">
        <f>SUM(P483:P499)</f>
        <v>0</v>
      </c>
      <c r="Q482" s="199"/>
      <c r="R482" s="200">
        <f>SUM(R483:R499)</f>
        <v>0.07745</v>
      </c>
      <c r="S482" s="199"/>
      <c r="T482" s="201">
        <f>SUM(T483:T499)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2" t="s">
        <v>84</v>
      </c>
      <c r="AT482" s="203" t="s">
        <v>73</v>
      </c>
      <c r="AU482" s="203" t="s">
        <v>82</v>
      </c>
      <c r="AY482" s="202" t="s">
        <v>141</v>
      </c>
      <c r="BK482" s="204">
        <f>SUM(BK483:BK499)</f>
        <v>0</v>
      </c>
    </row>
    <row r="483" spans="1:65" s="2" customFormat="1" ht="16.5" customHeight="1">
      <c r="A483" s="40"/>
      <c r="B483" s="41"/>
      <c r="C483" s="207" t="s">
        <v>692</v>
      </c>
      <c r="D483" s="207" t="s">
        <v>144</v>
      </c>
      <c r="E483" s="208" t="s">
        <v>693</v>
      </c>
      <c r="F483" s="209" t="s">
        <v>694</v>
      </c>
      <c r="G483" s="210" t="s">
        <v>259</v>
      </c>
      <c r="H483" s="211">
        <v>250</v>
      </c>
      <c r="I483" s="212"/>
      <c r="J483" s="213">
        <f>ROUND(I483*H483,2)</f>
        <v>0</v>
      </c>
      <c r="K483" s="209" t="s">
        <v>148</v>
      </c>
      <c r="L483" s="46"/>
      <c r="M483" s="214" t="s">
        <v>19</v>
      </c>
      <c r="N483" s="215" t="s">
        <v>45</v>
      </c>
      <c r="O483" s="86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8" t="s">
        <v>245</v>
      </c>
      <c r="AT483" s="218" t="s">
        <v>144</v>
      </c>
      <c r="AU483" s="218" t="s">
        <v>84</v>
      </c>
      <c r="AY483" s="19" t="s">
        <v>141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82</v>
      </c>
      <c r="BK483" s="219">
        <f>ROUND(I483*H483,2)</f>
        <v>0</v>
      </c>
      <c r="BL483" s="19" t="s">
        <v>245</v>
      </c>
      <c r="BM483" s="218" t="s">
        <v>695</v>
      </c>
    </row>
    <row r="484" spans="1:47" s="2" customFormat="1" ht="12">
      <c r="A484" s="40"/>
      <c r="B484" s="41"/>
      <c r="C484" s="42"/>
      <c r="D484" s="220" t="s">
        <v>150</v>
      </c>
      <c r="E484" s="42"/>
      <c r="F484" s="221" t="s">
        <v>696</v>
      </c>
      <c r="G484" s="42"/>
      <c r="H484" s="42"/>
      <c r="I484" s="222"/>
      <c r="J484" s="42"/>
      <c r="K484" s="42"/>
      <c r="L484" s="46"/>
      <c r="M484" s="223"/>
      <c r="N484" s="224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150</v>
      </c>
      <c r="AU484" s="19" t="s">
        <v>84</v>
      </c>
    </row>
    <row r="485" spans="1:65" s="2" customFormat="1" ht="16.5" customHeight="1">
      <c r="A485" s="40"/>
      <c r="B485" s="41"/>
      <c r="C485" s="261" t="s">
        <v>697</v>
      </c>
      <c r="D485" s="261" t="s">
        <v>400</v>
      </c>
      <c r="E485" s="262" t="s">
        <v>698</v>
      </c>
      <c r="F485" s="263" t="s">
        <v>699</v>
      </c>
      <c r="G485" s="264" t="s">
        <v>259</v>
      </c>
      <c r="H485" s="265">
        <v>262.5</v>
      </c>
      <c r="I485" s="266"/>
      <c r="J485" s="267">
        <f>ROUND(I485*H485,2)</f>
        <v>0</v>
      </c>
      <c r="K485" s="263" t="s">
        <v>148</v>
      </c>
      <c r="L485" s="268"/>
      <c r="M485" s="269" t="s">
        <v>19</v>
      </c>
      <c r="N485" s="270" t="s">
        <v>45</v>
      </c>
      <c r="O485" s="86"/>
      <c r="P485" s="216">
        <f>O485*H485</f>
        <v>0</v>
      </c>
      <c r="Q485" s="216">
        <v>6E-05</v>
      </c>
      <c r="R485" s="216">
        <f>Q485*H485</f>
        <v>0.01575</v>
      </c>
      <c r="S485" s="216">
        <v>0</v>
      </c>
      <c r="T485" s="21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8" t="s">
        <v>351</v>
      </c>
      <c r="AT485" s="218" t="s">
        <v>400</v>
      </c>
      <c r="AU485" s="218" t="s">
        <v>84</v>
      </c>
      <c r="AY485" s="19" t="s">
        <v>141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9" t="s">
        <v>82</v>
      </c>
      <c r="BK485" s="219">
        <f>ROUND(I485*H485,2)</f>
        <v>0</v>
      </c>
      <c r="BL485" s="19" t="s">
        <v>245</v>
      </c>
      <c r="BM485" s="218" t="s">
        <v>700</v>
      </c>
    </row>
    <row r="486" spans="1:51" s="14" customFormat="1" ht="12">
      <c r="A486" s="14"/>
      <c r="B486" s="236"/>
      <c r="C486" s="237"/>
      <c r="D486" s="227" t="s">
        <v>152</v>
      </c>
      <c r="E486" s="237"/>
      <c r="F486" s="239" t="s">
        <v>701</v>
      </c>
      <c r="G486" s="237"/>
      <c r="H486" s="240">
        <v>262.5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152</v>
      </c>
      <c r="AU486" s="246" t="s">
        <v>84</v>
      </c>
      <c r="AV486" s="14" t="s">
        <v>84</v>
      </c>
      <c r="AW486" s="14" t="s">
        <v>4</v>
      </c>
      <c r="AX486" s="14" t="s">
        <v>82</v>
      </c>
      <c r="AY486" s="246" t="s">
        <v>141</v>
      </c>
    </row>
    <row r="487" spans="1:65" s="2" customFormat="1" ht="16.5" customHeight="1">
      <c r="A487" s="40"/>
      <c r="B487" s="41"/>
      <c r="C487" s="207" t="s">
        <v>702</v>
      </c>
      <c r="D487" s="207" t="s">
        <v>144</v>
      </c>
      <c r="E487" s="208" t="s">
        <v>703</v>
      </c>
      <c r="F487" s="209" t="s">
        <v>704</v>
      </c>
      <c r="G487" s="210" t="s">
        <v>259</v>
      </c>
      <c r="H487" s="211">
        <v>1100</v>
      </c>
      <c r="I487" s="212"/>
      <c r="J487" s="213">
        <f>ROUND(I487*H487,2)</f>
        <v>0</v>
      </c>
      <c r="K487" s="209" t="s">
        <v>148</v>
      </c>
      <c r="L487" s="46"/>
      <c r="M487" s="214" t="s">
        <v>19</v>
      </c>
      <c r="N487" s="215" t="s">
        <v>45</v>
      </c>
      <c r="O487" s="86"/>
      <c r="P487" s="216">
        <f>O487*H487</f>
        <v>0</v>
      </c>
      <c r="Q487" s="216">
        <v>0</v>
      </c>
      <c r="R487" s="216">
        <f>Q487*H487</f>
        <v>0</v>
      </c>
      <c r="S487" s="216">
        <v>0</v>
      </c>
      <c r="T487" s="21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8" t="s">
        <v>245</v>
      </c>
      <c r="AT487" s="218" t="s">
        <v>144</v>
      </c>
      <c r="AU487" s="218" t="s">
        <v>84</v>
      </c>
      <c r="AY487" s="19" t="s">
        <v>141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9" t="s">
        <v>82</v>
      </c>
      <c r="BK487" s="219">
        <f>ROUND(I487*H487,2)</f>
        <v>0</v>
      </c>
      <c r="BL487" s="19" t="s">
        <v>245</v>
      </c>
      <c r="BM487" s="218" t="s">
        <v>705</v>
      </c>
    </row>
    <row r="488" spans="1:47" s="2" customFormat="1" ht="12">
      <c r="A488" s="40"/>
      <c r="B488" s="41"/>
      <c r="C488" s="42"/>
      <c r="D488" s="220" t="s">
        <v>150</v>
      </c>
      <c r="E488" s="42"/>
      <c r="F488" s="221" t="s">
        <v>706</v>
      </c>
      <c r="G488" s="42"/>
      <c r="H488" s="42"/>
      <c r="I488" s="222"/>
      <c r="J488" s="42"/>
      <c r="K488" s="42"/>
      <c r="L488" s="46"/>
      <c r="M488" s="223"/>
      <c r="N488" s="224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150</v>
      </c>
      <c r="AU488" s="19" t="s">
        <v>84</v>
      </c>
    </row>
    <row r="489" spans="1:65" s="2" customFormat="1" ht="16.5" customHeight="1">
      <c r="A489" s="40"/>
      <c r="B489" s="41"/>
      <c r="C489" s="261" t="s">
        <v>707</v>
      </c>
      <c r="D489" s="261" t="s">
        <v>400</v>
      </c>
      <c r="E489" s="262" t="s">
        <v>708</v>
      </c>
      <c r="F489" s="263" t="s">
        <v>709</v>
      </c>
      <c r="G489" s="264" t="s">
        <v>259</v>
      </c>
      <c r="H489" s="265">
        <v>1320</v>
      </c>
      <c r="I489" s="266"/>
      <c r="J489" s="267">
        <f>ROUND(I489*H489,2)</f>
        <v>0</v>
      </c>
      <c r="K489" s="263" t="s">
        <v>148</v>
      </c>
      <c r="L489" s="268"/>
      <c r="M489" s="269" t="s">
        <v>19</v>
      </c>
      <c r="N489" s="270" t="s">
        <v>45</v>
      </c>
      <c r="O489" s="86"/>
      <c r="P489" s="216">
        <f>O489*H489</f>
        <v>0</v>
      </c>
      <c r="Q489" s="216">
        <v>4E-05</v>
      </c>
      <c r="R489" s="216">
        <f>Q489*H489</f>
        <v>0.05280000000000001</v>
      </c>
      <c r="S489" s="216">
        <v>0</v>
      </c>
      <c r="T489" s="21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8" t="s">
        <v>351</v>
      </c>
      <c r="AT489" s="218" t="s">
        <v>400</v>
      </c>
      <c r="AU489" s="218" t="s">
        <v>84</v>
      </c>
      <c r="AY489" s="19" t="s">
        <v>141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19" t="s">
        <v>82</v>
      </c>
      <c r="BK489" s="219">
        <f>ROUND(I489*H489,2)</f>
        <v>0</v>
      </c>
      <c r="BL489" s="19" t="s">
        <v>245</v>
      </c>
      <c r="BM489" s="218" t="s">
        <v>710</v>
      </c>
    </row>
    <row r="490" spans="1:51" s="14" customFormat="1" ht="12">
      <c r="A490" s="14"/>
      <c r="B490" s="236"/>
      <c r="C490" s="237"/>
      <c r="D490" s="227" t="s">
        <v>152</v>
      </c>
      <c r="E490" s="237"/>
      <c r="F490" s="239" t="s">
        <v>711</v>
      </c>
      <c r="G490" s="237"/>
      <c r="H490" s="240">
        <v>1320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6" t="s">
        <v>152</v>
      </c>
      <c r="AU490" s="246" t="s">
        <v>84</v>
      </c>
      <c r="AV490" s="14" t="s">
        <v>84</v>
      </c>
      <c r="AW490" s="14" t="s">
        <v>4</v>
      </c>
      <c r="AX490" s="14" t="s">
        <v>82</v>
      </c>
      <c r="AY490" s="246" t="s">
        <v>141</v>
      </c>
    </row>
    <row r="491" spans="1:65" s="2" customFormat="1" ht="24.15" customHeight="1">
      <c r="A491" s="40"/>
      <c r="B491" s="41"/>
      <c r="C491" s="207" t="s">
        <v>712</v>
      </c>
      <c r="D491" s="207" t="s">
        <v>144</v>
      </c>
      <c r="E491" s="208" t="s">
        <v>713</v>
      </c>
      <c r="F491" s="209" t="s">
        <v>714</v>
      </c>
      <c r="G491" s="210" t="s">
        <v>242</v>
      </c>
      <c r="H491" s="211">
        <v>34</v>
      </c>
      <c r="I491" s="212"/>
      <c r="J491" s="213">
        <f>ROUND(I491*H491,2)</f>
        <v>0</v>
      </c>
      <c r="K491" s="209" t="s">
        <v>148</v>
      </c>
      <c r="L491" s="46"/>
      <c r="M491" s="214" t="s">
        <v>19</v>
      </c>
      <c r="N491" s="215" t="s">
        <v>45</v>
      </c>
      <c r="O491" s="86"/>
      <c r="P491" s="216">
        <f>O491*H491</f>
        <v>0</v>
      </c>
      <c r="Q491" s="216">
        <v>0</v>
      </c>
      <c r="R491" s="216">
        <f>Q491*H491</f>
        <v>0</v>
      </c>
      <c r="S491" s="216">
        <v>0</v>
      </c>
      <c r="T491" s="21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8" t="s">
        <v>245</v>
      </c>
      <c r="AT491" s="218" t="s">
        <v>144</v>
      </c>
      <c r="AU491" s="218" t="s">
        <v>84</v>
      </c>
      <c r="AY491" s="19" t="s">
        <v>141</v>
      </c>
      <c r="BE491" s="219">
        <f>IF(N491="základní",J491,0)</f>
        <v>0</v>
      </c>
      <c r="BF491" s="219">
        <f>IF(N491="snížená",J491,0)</f>
        <v>0</v>
      </c>
      <c r="BG491" s="219">
        <f>IF(N491="zákl. přenesená",J491,0)</f>
        <v>0</v>
      </c>
      <c r="BH491" s="219">
        <f>IF(N491="sníž. přenesená",J491,0)</f>
        <v>0</v>
      </c>
      <c r="BI491" s="219">
        <f>IF(N491="nulová",J491,0)</f>
        <v>0</v>
      </c>
      <c r="BJ491" s="19" t="s">
        <v>82</v>
      </c>
      <c r="BK491" s="219">
        <f>ROUND(I491*H491,2)</f>
        <v>0</v>
      </c>
      <c r="BL491" s="19" t="s">
        <v>245</v>
      </c>
      <c r="BM491" s="218" t="s">
        <v>715</v>
      </c>
    </row>
    <row r="492" spans="1:47" s="2" customFormat="1" ht="12">
      <c r="A492" s="40"/>
      <c r="B492" s="41"/>
      <c r="C492" s="42"/>
      <c r="D492" s="220" t="s">
        <v>150</v>
      </c>
      <c r="E492" s="42"/>
      <c r="F492" s="221" t="s">
        <v>716</v>
      </c>
      <c r="G492" s="42"/>
      <c r="H492" s="42"/>
      <c r="I492" s="222"/>
      <c r="J492" s="42"/>
      <c r="K492" s="42"/>
      <c r="L492" s="46"/>
      <c r="M492" s="223"/>
      <c r="N492" s="224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150</v>
      </c>
      <c r="AU492" s="19" t="s">
        <v>84</v>
      </c>
    </row>
    <row r="493" spans="1:65" s="2" customFormat="1" ht="16.5" customHeight="1">
      <c r="A493" s="40"/>
      <c r="B493" s="41"/>
      <c r="C493" s="261" t="s">
        <v>717</v>
      </c>
      <c r="D493" s="261" t="s">
        <v>400</v>
      </c>
      <c r="E493" s="262" t="s">
        <v>718</v>
      </c>
      <c r="F493" s="263" t="s">
        <v>719</v>
      </c>
      <c r="G493" s="264" t="s">
        <v>242</v>
      </c>
      <c r="H493" s="265">
        <v>34</v>
      </c>
      <c r="I493" s="266"/>
      <c r="J493" s="267">
        <f>ROUND(I493*H493,2)</f>
        <v>0</v>
      </c>
      <c r="K493" s="263" t="s">
        <v>148</v>
      </c>
      <c r="L493" s="268"/>
      <c r="M493" s="269" t="s">
        <v>19</v>
      </c>
      <c r="N493" s="270" t="s">
        <v>45</v>
      </c>
      <c r="O493" s="86"/>
      <c r="P493" s="216">
        <f>O493*H493</f>
        <v>0</v>
      </c>
      <c r="Q493" s="216">
        <v>0.0001</v>
      </c>
      <c r="R493" s="216">
        <f>Q493*H493</f>
        <v>0.0034000000000000002</v>
      </c>
      <c r="S493" s="216">
        <v>0</v>
      </c>
      <c r="T493" s="21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8" t="s">
        <v>351</v>
      </c>
      <c r="AT493" s="218" t="s">
        <v>400</v>
      </c>
      <c r="AU493" s="218" t="s">
        <v>84</v>
      </c>
      <c r="AY493" s="19" t="s">
        <v>141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82</v>
      </c>
      <c r="BK493" s="219">
        <f>ROUND(I493*H493,2)</f>
        <v>0</v>
      </c>
      <c r="BL493" s="19" t="s">
        <v>245</v>
      </c>
      <c r="BM493" s="218" t="s">
        <v>720</v>
      </c>
    </row>
    <row r="494" spans="1:65" s="2" customFormat="1" ht="16.5" customHeight="1">
      <c r="A494" s="40"/>
      <c r="B494" s="41"/>
      <c r="C494" s="261" t="s">
        <v>721</v>
      </c>
      <c r="D494" s="261" t="s">
        <v>400</v>
      </c>
      <c r="E494" s="262" t="s">
        <v>722</v>
      </c>
      <c r="F494" s="263" t="s">
        <v>723</v>
      </c>
      <c r="G494" s="264" t="s">
        <v>242</v>
      </c>
      <c r="H494" s="265">
        <v>34</v>
      </c>
      <c r="I494" s="266"/>
      <c r="J494" s="267">
        <f>ROUND(I494*H494,2)</f>
        <v>0</v>
      </c>
      <c r="K494" s="263" t="s">
        <v>148</v>
      </c>
      <c r="L494" s="268"/>
      <c r="M494" s="269" t="s">
        <v>19</v>
      </c>
      <c r="N494" s="270" t="s">
        <v>45</v>
      </c>
      <c r="O494" s="86"/>
      <c r="P494" s="216">
        <f>O494*H494</f>
        <v>0</v>
      </c>
      <c r="Q494" s="216">
        <v>0.0001</v>
      </c>
      <c r="R494" s="216">
        <f>Q494*H494</f>
        <v>0.0034000000000000002</v>
      </c>
      <c r="S494" s="216">
        <v>0</v>
      </c>
      <c r="T494" s="217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8" t="s">
        <v>351</v>
      </c>
      <c r="AT494" s="218" t="s">
        <v>400</v>
      </c>
      <c r="AU494" s="218" t="s">
        <v>84</v>
      </c>
      <c r="AY494" s="19" t="s">
        <v>141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9" t="s">
        <v>82</v>
      </c>
      <c r="BK494" s="219">
        <f>ROUND(I494*H494,2)</f>
        <v>0</v>
      </c>
      <c r="BL494" s="19" t="s">
        <v>245</v>
      </c>
      <c r="BM494" s="218" t="s">
        <v>724</v>
      </c>
    </row>
    <row r="495" spans="1:65" s="2" customFormat="1" ht="16.5" customHeight="1">
      <c r="A495" s="40"/>
      <c r="B495" s="41"/>
      <c r="C495" s="207" t="s">
        <v>725</v>
      </c>
      <c r="D495" s="207" t="s">
        <v>144</v>
      </c>
      <c r="E495" s="208" t="s">
        <v>726</v>
      </c>
      <c r="F495" s="209" t="s">
        <v>727</v>
      </c>
      <c r="G495" s="210" t="s">
        <v>242</v>
      </c>
      <c r="H495" s="211">
        <v>5</v>
      </c>
      <c r="I495" s="212"/>
      <c r="J495" s="213">
        <f>ROUND(I495*H495,2)</f>
        <v>0</v>
      </c>
      <c r="K495" s="209" t="s">
        <v>148</v>
      </c>
      <c r="L495" s="46"/>
      <c r="M495" s="214" t="s">
        <v>19</v>
      </c>
      <c r="N495" s="215" t="s">
        <v>45</v>
      </c>
      <c r="O495" s="86"/>
      <c r="P495" s="216">
        <f>O495*H495</f>
        <v>0</v>
      </c>
      <c r="Q495" s="216">
        <v>0</v>
      </c>
      <c r="R495" s="216">
        <f>Q495*H495</f>
        <v>0</v>
      </c>
      <c r="S495" s="216">
        <v>0</v>
      </c>
      <c r="T495" s="21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8" t="s">
        <v>245</v>
      </c>
      <c r="AT495" s="218" t="s">
        <v>144</v>
      </c>
      <c r="AU495" s="218" t="s">
        <v>84</v>
      </c>
      <c r="AY495" s="19" t="s">
        <v>141</v>
      </c>
      <c r="BE495" s="219">
        <f>IF(N495="základní",J495,0)</f>
        <v>0</v>
      </c>
      <c r="BF495" s="219">
        <f>IF(N495="snížená",J495,0)</f>
        <v>0</v>
      </c>
      <c r="BG495" s="219">
        <f>IF(N495="zákl. přenesená",J495,0)</f>
        <v>0</v>
      </c>
      <c r="BH495" s="219">
        <f>IF(N495="sníž. přenesená",J495,0)</f>
        <v>0</v>
      </c>
      <c r="BI495" s="219">
        <f>IF(N495="nulová",J495,0)</f>
        <v>0</v>
      </c>
      <c r="BJ495" s="19" t="s">
        <v>82</v>
      </c>
      <c r="BK495" s="219">
        <f>ROUND(I495*H495,2)</f>
        <v>0</v>
      </c>
      <c r="BL495" s="19" t="s">
        <v>245</v>
      </c>
      <c r="BM495" s="218" t="s">
        <v>728</v>
      </c>
    </row>
    <row r="496" spans="1:47" s="2" customFormat="1" ht="12">
      <c r="A496" s="40"/>
      <c r="B496" s="41"/>
      <c r="C496" s="42"/>
      <c r="D496" s="220" t="s">
        <v>150</v>
      </c>
      <c r="E496" s="42"/>
      <c r="F496" s="221" t="s">
        <v>729</v>
      </c>
      <c r="G496" s="42"/>
      <c r="H496" s="42"/>
      <c r="I496" s="222"/>
      <c r="J496" s="42"/>
      <c r="K496" s="42"/>
      <c r="L496" s="46"/>
      <c r="M496" s="223"/>
      <c r="N496" s="224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150</v>
      </c>
      <c r="AU496" s="19" t="s">
        <v>84</v>
      </c>
    </row>
    <row r="497" spans="1:65" s="2" customFormat="1" ht="16.5" customHeight="1">
      <c r="A497" s="40"/>
      <c r="B497" s="41"/>
      <c r="C497" s="261" t="s">
        <v>730</v>
      </c>
      <c r="D497" s="261" t="s">
        <v>400</v>
      </c>
      <c r="E497" s="262" t="s">
        <v>731</v>
      </c>
      <c r="F497" s="263" t="s">
        <v>732</v>
      </c>
      <c r="G497" s="264" t="s">
        <v>242</v>
      </c>
      <c r="H497" s="265">
        <v>5</v>
      </c>
      <c r="I497" s="266"/>
      <c r="J497" s="267">
        <f>ROUND(I497*H497,2)</f>
        <v>0</v>
      </c>
      <c r="K497" s="263" t="s">
        <v>148</v>
      </c>
      <c r="L497" s="268"/>
      <c r="M497" s="269" t="s">
        <v>19</v>
      </c>
      <c r="N497" s="270" t="s">
        <v>45</v>
      </c>
      <c r="O497" s="86"/>
      <c r="P497" s="216">
        <f>O497*H497</f>
        <v>0</v>
      </c>
      <c r="Q497" s="216">
        <v>0.00042</v>
      </c>
      <c r="R497" s="216">
        <f>Q497*H497</f>
        <v>0.0021000000000000003</v>
      </c>
      <c r="S497" s="216">
        <v>0</v>
      </c>
      <c r="T497" s="21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8" t="s">
        <v>351</v>
      </c>
      <c r="AT497" s="218" t="s">
        <v>400</v>
      </c>
      <c r="AU497" s="218" t="s">
        <v>84</v>
      </c>
      <c r="AY497" s="19" t="s">
        <v>141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82</v>
      </c>
      <c r="BK497" s="219">
        <f>ROUND(I497*H497,2)</f>
        <v>0</v>
      </c>
      <c r="BL497" s="19" t="s">
        <v>245</v>
      </c>
      <c r="BM497" s="218" t="s">
        <v>733</v>
      </c>
    </row>
    <row r="498" spans="1:65" s="2" customFormat="1" ht="24.15" customHeight="1">
      <c r="A498" s="40"/>
      <c r="B498" s="41"/>
      <c r="C498" s="207" t="s">
        <v>295</v>
      </c>
      <c r="D498" s="207" t="s">
        <v>144</v>
      </c>
      <c r="E498" s="208" t="s">
        <v>734</v>
      </c>
      <c r="F498" s="209" t="s">
        <v>735</v>
      </c>
      <c r="G498" s="210" t="s">
        <v>408</v>
      </c>
      <c r="H498" s="271"/>
      <c r="I498" s="212"/>
      <c r="J498" s="213">
        <f>ROUND(I498*H498,2)</f>
        <v>0</v>
      </c>
      <c r="K498" s="209" t="s">
        <v>148</v>
      </c>
      <c r="L498" s="46"/>
      <c r="M498" s="214" t="s">
        <v>19</v>
      </c>
      <c r="N498" s="215" t="s">
        <v>45</v>
      </c>
      <c r="O498" s="86"/>
      <c r="P498" s="216">
        <f>O498*H498</f>
        <v>0</v>
      </c>
      <c r="Q498" s="216">
        <v>0</v>
      </c>
      <c r="R498" s="216">
        <f>Q498*H498</f>
        <v>0</v>
      </c>
      <c r="S498" s="216">
        <v>0</v>
      </c>
      <c r="T498" s="217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8" t="s">
        <v>245</v>
      </c>
      <c r="AT498" s="218" t="s">
        <v>144</v>
      </c>
      <c r="AU498" s="218" t="s">
        <v>84</v>
      </c>
      <c r="AY498" s="19" t="s">
        <v>141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19" t="s">
        <v>82</v>
      </c>
      <c r="BK498" s="219">
        <f>ROUND(I498*H498,2)</f>
        <v>0</v>
      </c>
      <c r="BL498" s="19" t="s">
        <v>245</v>
      </c>
      <c r="BM498" s="218" t="s">
        <v>736</v>
      </c>
    </row>
    <row r="499" spans="1:47" s="2" customFormat="1" ht="12">
      <c r="A499" s="40"/>
      <c r="B499" s="41"/>
      <c r="C499" s="42"/>
      <c r="D499" s="220" t="s">
        <v>150</v>
      </c>
      <c r="E499" s="42"/>
      <c r="F499" s="221" t="s">
        <v>737</v>
      </c>
      <c r="G499" s="42"/>
      <c r="H499" s="42"/>
      <c r="I499" s="222"/>
      <c r="J499" s="42"/>
      <c r="K499" s="42"/>
      <c r="L499" s="46"/>
      <c r="M499" s="223"/>
      <c r="N499" s="224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150</v>
      </c>
      <c r="AU499" s="19" t="s">
        <v>84</v>
      </c>
    </row>
    <row r="500" spans="1:63" s="12" customFormat="1" ht="22.8" customHeight="1">
      <c r="A500" s="12"/>
      <c r="B500" s="191"/>
      <c r="C500" s="192"/>
      <c r="D500" s="193" t="s">
        <v>73</v>
      </c>
      <c r="E500" s="205" t="s">
        <v>738</v>
      </c>
      <c r="F500" s="205" t="s">
        <v>739</v>
      </c>
      <c r="G500" s="192"/>
      <c r="H500" s="192"/>
      <c r="I500" s="195"/>
      <c r="J500" s="206">
        <f>BK500</f>
        <v>0</v>
      </c>
      <c r="K500" s="192"/>
      <c r="L500" s="197"/>
      <c r="M500" s="198"/>
      <c r="N500" s="199"/>
      <c r="O500" s="199"/>
      <c r="P500" s="200">
        <f>SUM(P501:P540)</f>
        <v>0</v>
      </c>
      <c r="Q500" s="199"/>
      <c r="R500" s="200">
        <f>SUM(R501:R540)</f>
        <v>0.17928000000000002</v>
      </c>
      <c r="S500" s="199"/>
      <c r="T500" s="201">
        <f>SUM(T501:T540)</f>
        <v>0.062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2" t="s">
        <v>84</v>
      </c>
      <c r="AT500" s="203" t="s">
        <v>73</v>
      </c>
      <c r="AU500" s="203" t="s">
        <v>82</v>
      </c>
      <c r="AY500" s="202" t="s">
        <v>141</v>
      </c>
      <c r="BK500" s="204">
        <f>SUM(BK501:BK540)</f>
        <v>0</v>
      </c>
    </row>
    <row r="501" spans="1:65" s="2" customFormat="1" ht="21.75" customHeight="1">
      <c r="A501" s="40"/>
      <c r="B501" s="41"/>
      <c r="C501" s="207" t="s">
        <v>740</v>
      </c>
      <c r="D501" s="207" t="s">
        <v>144</v>
      </c>
      <c r="E501" s="208" t="s">
        <v>741</v>
      </c>
      <c r="F501" s="209" t="s">
        <v>742</v>
      </c>
      <c r="G501" s="210" t="s">
        <v>242</v>
      </c>
      <c r="H501" s="211">
        <v>1</v>
      </c>
      <c r="I501" s="212"/>
      <c r="J501" s="213">
        <f>ROUND(I501*H501,2)</f>
        <v>0</v>
      </c>
      <c r="K501" s="209" t="s">
        <v>148</v>
      </c>
      <c r="L501" s="46"/>
      <c r="M501" s="214" t="s">
        <v>19</v>
      </c>
      <c r="N501" s="215" t="s">
        <v>45</v>
      </c>
      <c r="O501" s="86"/>
      <c r="P501" s="216">
        <f>O501*H501</f>
        <v>0</v>
      </c>
      <c r="Q501" s="216">
        <v>0</v>
      </c>
      <c r="R501" s="216">
        <f>Q501*H501</f>
        <v>0</v>
      </c>
      <c r="S501" s="216">
        <v>0</v>
      </c>
      <c r="T501" s="21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8" t="s">
        <v>245</v>
      </c>
      <c r="AT501" s="218" t="s">
        <v>144</v>
      </c>
      <c r="AU501" s="218" t="s">
        <v>84</v>
      </c>
      <c r="AY501" s="19" t="s">
        <v>141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82</v>
      </c>
      <c r="BK501" s="219">
        <f>ROUND(I501*H501,2)</f>
        <v>0</v>
      </c>
      <c r="BL501" s="19" t="s">
        <v>245</v>
      </c>
      <c r="BM501" s="218" t="s">
        <v>743</v>
      </c>
    </row>
    <row r="502" spans="1:47" s="2" customFormat="1" ht="12">
      <c r="A502" s="40"/>
      <c r="B502" s="41"/>
      <c r="C502" s="42"/>
      <c r="D502" s="220" t="s">
        <v>150</v>
      </c>
      <c r="E502" s="42"/>
      <c r="F502" s="221" t="s">
        <v>744</v>
      </c>
      <c r="G502" s="42"/>
      <c r="H502" s="42"/>
      <c r="I502" s="222"/>
      <c r="J502" s="42"/>
      <c r="K502" s="42"/>
      <c r="L502" s="46"/>
      <c r="M502" s="223"/>
      <c r="N502" s="224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150</v>
      </c>
      <c r="AU502" s="19" t="s">
        <v>84</v>
      </c>
    </row>
    <row r="503" spans="1:65" s="2" customFormat="1" ht="16.5" customHeight="1">
      <c r="A503" s="40"/>
      <c r="B503" s="41"/>
      <c r="C503" s="261" t="s">
        <v>745</v>
      </c>
      <c r="D503" s="261" t="s">
        <v>400</v>
      </c>
      <c r="E503" s="262" t="s">
        <v>746</v>
      </c>
      <c r="F503" s="263" t="s">
        <v>747</v>
      </c>
      <c r="G503" s="264" t="s">
        <v>242</v>
      </c>
      <c r="H503" s="265">
        <v>1</v>
      </c>
      <c r="I503" s="266"/>
      <c r="J503" s="267">
        <f>ROUND(I503*H503,2)</f>
        <v>0</v>
      </c>
      <c r="K503" s="263" t="s">
        <v>19</v>
      </c>
      <c r="L503" s="268"/>
      <c r="M503" s="269" t="s">
        <v>19</v>
      </c>
      <c r="N503" s="270" t="s">
        <v>45</v>
      </c>
      <c r="O503" s="86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8" t="s">
        <v>351</v>
      </c>
      <c r="AT503" s="218" t="s">
        <v>400</v>
      </c>
      <c r="AU503" s="218" t="s">
        <v>84</v>
      </c>
      <c r="AY503" s="19" t="s">
        <v>141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19" t="s">
        <v>82</v>
      </c>
      <c r="BK503" s="219">
        <f>ROUND(I503*H503,2)</f>
        <v>0</v>
      </c>
      <c r="BL503" s="19" t="s">
        <v>245</v>
      </c>
      <c r="BM503" s="218" t="s">
        <v>748</v>
      </c>
    </row>
    <row r="504" spans="1:65" s="2" customFormat="1" ht="24.15" customHeight="1">
      <c r="A504" s="40"/>
      <c r="B504" s="41"/>
      <c r="C504" s="207" t="s">
        <v>749</v>
      </c>
      <c r="D504" s="207" t="s">
        <v>144</v>
      </c>
      <c r="E504" s="208" t="s">
        <v>750</v>
      </c>
      <c r="F504" s="209" t="s">
        <v>751</v>
      </c>
      <c r="G504" s="210" t="s">
        <v>242</v>
      </c>
      <c r="H504" s="211">
        <v>1</v>
      </c>
      <c r="I504" s="212"/>
      <c r="J504" s="213">
        <f>ROUND(I504*H504,2)</f>
        <v>0</v>
      </c>
      <c r="K504" s="209" t="s">
        <v>148</v>
      </c>
      <c r="L504" s="46"/>
      <c r="M504" s="214" t="s">
        <v>19</v>
      </c>
      <c r="N504" s="215" t="s">
        <v>45</v>
      </c>
      <c r="O504" s="86"/>
      <c r="P504" s="216">
        <f>O504*H504</f>
        <v>0</v>
      </c>
      <c r="Q504" s="216">
        <v>0</v>
      </c>
      <c r="R504" s="216">
        <f>Q504*H504</f>
        <v>0</v>
      </c>
      <c r="S504" s="216">
        <v>0</v>
      </c>
      <c r="T504" s="217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8" t="s">
        <v>245</v>
      </c>
      <c r="AT504" s="218" t="s">
        <v>144</v>
      </c>
      <c r="AU504" s="218" t="s">
        <v>84</v>
      </c>
      <c r="AY504" s="19" t="s">
        <v>141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9" t="s">
        <v>82</v>
      </c>
      <c r="BK504" s="219">
        <f>ROUND(I504*H504,2)</f>
        <v>0</v>
      </c>
      <c r="BL504" s="19" t="s">
        <v>245</v>
      </c>
      <c r="BM504" s="218" t="s">
        <v>752</v>
      </c>
    </row>
    <row r="505" spans="1:47" s="2" customFormat="1" ht="12">
      <c r="A505" s="40"/>
      <c r="B505" s="41"/>
      <c r="C505" s="42"/>
      <c r="D505" s="220" t="s">
        <v>150</v>
      </c>
      <c r="E505" s="42"/>
      <c r="F505" s="221" t="s">
        <v>753</v>
      </c>
      <c r="G505" s="42"/>
      <c r="H505" s="42"/>
      <c r="I505" s="222"/>
      <c r="J505" s="42"/>
      <c r="K505" s="42"/>
      <c r="L505" s="46"/>
      <c r="M505" s="223"/>
      <c r="N505" s="224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150</v>
      </c>
      <c r="AU505" s="19" t="s">
        <v>84</v>
      </c>
    </row>
    <row r="506" spans="1:65" s="2" customFormat="1" ht="16.5" customHeight="1">
      <c r="A506" s="40"/>
      <c r="B506" s="41"/>
      <c r="C506" s="261" t="s">
        <v>754</v>
      </c>
      <c r="D506" s="261" t="s">
        <v>400</v>
      </c>
      <c r="E506" s="262" t="s">
        <v>755</v>
      </c>
      <c r="F506" s="263" t="s">
        <v>756</v>
      </c>
      <c r="G506" s="264" t="s">
        <v>242</v>
      </c>
      <c r="H506" s="265">
        <v>1</v>
      </c>
      <c r="I506" s="266"/>
      <c r="J506" s="267">
        <f>ROUND(I506*H506,2)</f>
        <v>0</v>
      </c>
      <c r="K506" s="263" t="s">
        <v>19</v>
      </c>
      <c r="L506" s="268"/>
      <c r="M506" s="269" t="s">
        <v>19</v>
      </c>
      <c r="N506" s="270" t="s">
        <v>45</v>
      </c>
      <c r="O506" s="86"/>
      <c r="P506" s="216">
        <f>O506*H506</f>
        <v>0</v>
      </c>
      <c r="Q506" s="216">
        <v>0.018</v>
      </c>
      <c r="R506" s="216">
        <f>Q506*H506</f>
        <v>0.018</v>
      </c>
      <c r="S506" s="216">
        <v>0</v>
      </c>
      <c r="T506" s="217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8" t="s">
        <v>351</v>
      </c>
      <c r="AT506" s="218" t="s">
        <v>400</v>
      </c>
      <c r="AU506" s="218" t="s">
        <v>84</v>
      </c>
      <c r="AY506" s="19" t="s">
        <v>141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82</v>
      </c>
      <c r="BK506" s="219">
        <f>ROUND(I506*H506,2)</f>
        <v>0</v>
      </c>
      <c r="BL506" s="19" t="s">
        <v>245</v>
      </c>
      <c r="BM506" s="218" t="s">
        <v>757</v>
      </c>
    </row>
    <row r="507" spans="1:65" s="2" customFormat="1" ht="24.15" customHeight="1">
      <c r="A507" s="40"/>
      <c r="B507" s="41"/>
      <c r="C507" s="207" t="s">
        <v>758</v>
      </c>
      <c r="D507" s="207" t="s">
        <v>144</v>
      </c>
      <c r="E507" s="208" t="s">
        <v>759</v>
      </c>
      <c r="F507" s="209" t="s">
        <v>760</v>
      </c>
      <c r="G507" s="210" t="s">
        <v>242</v>
      </c>
      <c r="H507" s="211">
        <v>1</v>
      </c>
      <c r="I507" s="212"/>
      <c r="J507" s="213">
        <f>ROUND(I507*H507,2)</f>
        <v>0</v>
      </c>
      <c r="K507" s="209" t="s">
        <v>148</v>
      </c>
      <c r="L507" s="46"/>
      <c r="M507" s="214" t="s">
        <v>19</v>
      </c>
      <c r="N507" s="215" t="s">
        <v>45</v>
      </c>
      <c r="O507" s="86"/>
      <c r="P507" s="216">
        <f>O507*H507</f>
        <v>0</v>
      </c>
      <c r="Q507" s="216">
        <v>0</v>
      </c>
      <c r="R507" s="216">
        <f>Q507*H507</f>
        <v>0</v>
      </c>
      <c r="S507" s="216">
        <v>0.028</v>
      </c>
      <c r="T507" s="217">
        <f>S507*H507</f>
        <v>0.028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8" t="s">
        <v>245</v>
      </c>
      <c r="AT507" s="218" t="s">
        <v>144</v>
      </c>
      <c r="AU507" s="218" t="s">
        <v>84</v>
      </c>
      <c r="AY507" s="19" t="s">
        <v>141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19" t="s">
        <v>82</v>
      </c>
      <c r="BK507" s="219">
        <f>ROUND(I507*H507,2)</f>
        <v>0</v>
      </c>
      <c r="BL507" s="19" t="s">
        <v>245</v>
      </c>
      <c r="BM507" s="218" t="s">
        <v>761</v>
      </c>
    </row>
    <row r="508" spans="1:47" s="2" customFormat="1" ht="12">
      <c r="A508" s="40"/>
      <c r="B508" s="41"/>
      <c r="C508" s="42"/>
      <c r="D508" s="220" t="s">
        <v>150</v>
      </c>
      <c r="E508" s="42"/>
      <c r="F508" s="221" t="s">
        <v>762</v>
      </c>
      <c r="G508" s="42"/>
      <c r="H508" s="42"/>
      <c r="I508" s="222"/>
      <c r="J508" s="42"/>
      <c r="K508" s="42"/>
      <c r="L508" s="46"/>
      <c r="M508" s="223"/>
      <c r="N508" s="224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150</v>
      </c>
      <c r="AU508" s="19" t="s">
        <v>84</v>
      </c>
    </row>
    <row r="509" spans="1:51" s="13" customFormat="1" ht="12">
      <c r="A509" s="13"/>
      <c r="B509" s="225"/>
      <c r="C509" s="226"/>
      <c r="D509" s="227" t="s">
        <v>152</v>
      </c>
      <c r="E509" s="228" t="s">
        <v>19</v>
      </c>
      <c r="F509" s="229" t="s">
        <v>201</v>
      </c>
      <c r="G509" s="226"/>
      <c r="H509" s="228" t="s">
        <v>19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152</v>
      </c>
      <c r="AU509" s="235" t="s">
        <v>84</v>
      </c>
      <c r="AV509" s="13" t="s">
        <v>82</v>
      </c>
      <c r="AW509" s="13" t="s">
        <v>36</v>
      </c>
      <c r="AX509" s="13" t="s">
        <v>74</v>
      </c>
      <c r="AY509" s="235" t="s">
        <v>141</v>
      </c>
    </row>
    <row r="510" spans="1:51" s="14" customFormat="1" ht="12">
      <c r="A510" s="14"/>
      <c r="B510" s="236"/>
      <c r="C510" s="237"/>
      <c r="D510" s="227" t="s">
        <v>152</v>
      </c>
      <c r="E510" s="238" t="s">
        <v>19</v>
      </c>
      <c r="F510" s="239" t="s">
        <v>82</v>
      </c>
      <c r="G510" s="237"/>
      <c r="H510" s="240">
        <v>1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152</v>
      </c>
      <c r="AU510" s="246" t="s">
        <v>84</v>
      </c>
      <c r="AV510" s="14" t="s">
        <v>84</v>
      </c>
      <c r="AW510" s="14" t="s">
        <v>36</v>
      </c>
      <c r="AX510" s="14" t="s">
        <v>82</v>
      </c>
      <c r="AY510" s="246" t="s">
        <v>141</v>
      </c>
    </row>
    <row r="511" spans="1:65" s="2" customFormat="1" ht="16.5" customHeight="1">
      <c r="A511" s="40"/>
      <c r="B511" s="41"/>
      <c r="C511" s="207" t="s">
        <v>763</v>
      </c>
      <c r="D511" s="207" t="s">
        <v>144</v>
      </c>
      <c r="E511" s="208" t="s">
        <v>764</v>
      </c>
      <c r="F511" s="209" t="s">
        <v>765</v>
      </c>
      <c r="G511" s="210" t="s">
        <v>242</v>
      </c>
      <c r="H511" s="211">
        <v>1</v>
      </c>
      <c r="I511" s="212"/>
      <c r="J511" s="213">
        <f>ROUND(I511*H511,2)</f>
        <v>0</v>
      </c>
      <c r="K511" s="209" t="s">
        <v>148</v>
      </c>
      <c r="L511" s="46"/>
      <c r="M511" s="214" t="s">
        <v>19</v>
      </c>
      <c r="N511" s="215" t="s">
        <v>45</v>
      </c>
      <c r="O511" s="86"/>
      <c r="P511" s="216">
        <f>O511*H511</f>
        <v>0</v>
      </c>
      <c r="Q511" s="216">
        <v>0</v>
      </c>
      <c r="R511" s="216">
        <f>Q511*H511</f>
        <v>0</v>
      </c>
      <c r="S511" s="216">
        <v>0</v>
      </c>
      <c r="T511" s="21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8" t="s">
        <v>245</v>
      </c>
      <c r="AT511" s="218" t="s">
        <v>144</v>
      </c>
      <c r="AU511" s="218" t="s">
        <v>84</v>
      </c>
      <c r="AY511" s="19" t="s">
        <v>141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82</v>
      </c>
      <c r="BK511" s="219">
        <f>ROUND(I511*H511,2)</f>
        <v>0</v>
      </c>
      <c r="BL511" s="19" t="s">
        <v>245</v>
      </c>
      <c r="BM511" s="218" t="s">
        <v>766</v>
      </c>
    </row>
    <row r="512" spans="1:47" s="2" customFormat="1" ht="12">
      <c r="A512" s="40"/>
      <c r="B512" s="41"/>
      <c r="C512" s="42"/>
      <c r="D512" s="220" t="s">
        <v>150</v>
      </c>
      <c r="E512" s="42"/>
      <c r="F512" s="221" t="s">
        <v>767</v>
      </c>
      <c r="G512" s="42"/>
      <c r="H512" s="42"/>
      <c r="I512" s="222"/>
      <c r="J512" s="42"/>
      <c r="K512" s="42"/>
      <c r="L512" s="46"/>
      <c r="M512" s="223"/>
      <c r="N512" s="224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150</v>
      </c>
      <c r="AU512" s="19" t="s">
        <v>84</v>
      </c>
    </row>
    <row r="513" spans="1:65" s="2" customFormat="1" ht="16.5" customHeight="1">
      <c r="A513" s="40"/>
      <c r="B513" s="41"/>
      <c r="C513" s="261" t="s">
        <v>768</v>
      </c>
      <c r="D513" s="261" t="s">
        <v>400</v>
      </c>
      <c r="E513" s="262" t="s">
        <v>769</v>
      </c>
      <c r="F513" s="263" t="s">
        <v>770</v>
      </c>
      <c r="G513" s="264" t="s">
        <v>242</v>
      </c>
      <c r="H513" s="265">
        <v>1</v>
      </c>
      <c r="I513" s="266"/>
      <c r="J513" s="267">
        <f>ROUND(I513*H513,2)</f>
        <v>0</v>
      </c>
      <c r="K513" s="263" t="s">
        <v>148</v>
      </c>
      <c r="L513" s="268"/>
      <c r="M513" s="269" t="s">
        <v>19</v>
      </c>
      <c r="N513" s="270" t="s">
        <v>45</v>
      </c>
      <c r="O513" s="86"/>
      <c r="P513" s="216">
        <f>O513*H513</f>
        <v>0</v>
      </c>
      <c r="Q513" s="216">
        <v>0.068</v>
      </c>
      <c r="R513" s="216">
        <f>Q513*H513</f>
        <v>0.068</v>
      </c>
      <c r="S513" s="216">
        <v>0</v>
      </c>
      <c r="T513" s="217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8" t="s">
        <v>351</v>
      </c>
      <c r="AT513" s="218" t="s">
        <v>400</v>
      </c>
      <c r="AU513" s="218" t="s">
        <v>84</v>
      </c>
      <c r="AY513" s="19" t="s">
        <v>141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9" t="s">
        <v>82</v>
      </c>
      <c r="BK513" s="219">
        <f>ROUND(I513*H513,2)</f>
        <v>0</v>
      </c>
      <c r="BL513" s="19" t="s">
        <v>245</v>
      </c>
      <c r="BM513" s="218" t="s">
        <v>771</v>
      </c>
    </row>
    <row r="514" spans="1:65" s="2" customFormat="1" ht="16.5" customHeight="1">
      <c r="A514" s="40"/>
      <c r="B514" s="41"/>
      <c r="C514" s="207" t="s">
        <v>772</v>
      </c>
      <c r="D514" s="207" t="s">
        <v>144</v>
      </c>
      <c r="E514" s="208" t="s">
        <v>773</v>
      </c>
      <c r="F514" s="209" t="s">
        <v>774</v>
      </c>
      <c r="G514" s="210" t="s">
        <v>242</v>
      </c>
      <c r="H514" s="211">
        <v>1</v>
      </c>
      <c r="I514" s="212"/>
      <c r="J514" s="213">
        <f>ROUND(I514*H514,2)</f>
        <v>0</v>
      </c>
      <c r="K514" s="209" t="s">
        <v>148</v>
      </c>
      <c r="L514" s="46"/>
      <c r="M514" s="214" t="s">
        <v>19</v>
      </c>
      <c r="N514" s="215" t="s">
        <v>45</v>
      </c>
      <c r="O514" s="86"/>
      <c r="P514" s="216">
        <f>O514*H514</f>
        <v>0</v>
      </c>
      <c r="Q514" s="216">
        <v>0</v>
      </c>
      <c r="R514" s="216">
        <f>Q514*H514</f>
        <v>0</v>
      </c>
      <c r="S514" s="216">
        <v>0.034</v>
      </c>
      <c r="T514" s="217">
        <f>S514*H514</f>
        <v>0.034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8" t="s">
        <v>245</v>
      </c>
      <c r="AT514" s="218" t="s">
        <v>144</v>
      </c>
      <c r="AU514" s="218" t="s">
        <v>84</v>
      </c>
      <c r="AY514" s="19" t="s">
        <v>141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9" t="s">
        <v>82</v>
      </c>
      <c r="BK514" s="219">
        <f>ROUND(I514*H514,2)</f>
        <v>0</v>
      </c>
      <c r="BL514" s="19" t="s">
        <v>245</v>
      </c>
      <c r="BM514" s="218" t="s">
        <v>775</v>
      </c>
    </row>
    <row r="515" spans="1:47" s="2" customFormat="1" ht="12">
      <c r="A515" s="40"/>
      <c r="B515" s="41"/>
      <c r="C515" s="42"/>
      <c r="D515" s="220" t="s">
        <v>150</v>
      </c>
      <c r="E515" s="42"/>
      <c r="F515" s="221" t="s">
        <v>776</v>
      </c>
      <c r="G515" s="42"/>
      <c r="H515" s="42"/>
      <c r="I515" s="222"/>
      <c r="J515" s="42"/>
      <c r="K515" s="42"/>
      <c r="L515" s="46"/>
      <c r="M515" s="223"/>
      <c r="N515" s="22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150</v>
      </c>
      <c r="AU515" s="19" t="s">
        <v>84</v>
      </c>
    </row>
    <row r="516" spans="1:65" s="2" customFormat="1" ht="16.5" customHeight="1">
      <c r="A516" s="40"/>
      <c r="B516" s="41"/>
      <c r="C516" s="207" t="s">
        <v>777</v>
      </c>
      <c r="D516" s="207" t="s">
        <v>144</v>
      </c>
      <c r="E516" s="208" t="s">
        <v>778</v>
      </c>
      <c r="F516" s="209" t="s">
        <v>779</v>
      </c>
      <c r="G516" s="210" t="s">
        <v>259</v>
      </c>
      <c r="H516" s="211">
        <v>40</v>
      </c>
      <c r="I516" s="212"/>
      <c r="J516" s="213">
        <f>ROUND(I516*H516,2)</f>
        <v>0</v>
      </c>
      <c r="K516" s="209" t="s">
        <v>148</v>
      </c>
      <c r="L516" s="46"/>
      <c r="M516" s="214" t="s">
        <v>19</v>
      </c>
      <c r="N516" s="215" t="s">
        <v>45</v>
      </c>
      <c r="O516" s="86"/>
      <c r="P516" s="216">
        <f>O516*H516</f>
        <v>0</v>
      </c>
      <c r="Q516" s="216">
        <v>0</v>
      </c>
      <c r="R516" s="216">
        <f>Q516*H516</f>
        <v>0</v>
      </c>
      <c r="S516" s="216">
        <v>0</v>
      </c>
      <c r="T516" s="217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8" t="s">
        <v>245</v>
      </c>
      <c r="AT516" s="218" t="s">
        <v>144</v>
      </c>
      <c r="AU516" s="218" t="s">
        <v>84</v>
      </c>
      <c r="AY516" s="19" t="s">
        <v>141</v>
      </c>
      <c r="BE516" s="219">
        <f>IF(N516="základní",J516,0)</f>
        <v>0</v>
      </c>
      <c r="BF516" s="219">
        <f>IF(N516="snížená",J516,0)</f>
        <v>0</v>
      </c>
      <c r="BG516" s="219">
        <f>IF(N516="zákl. přenesená",J516,0)</f>
        <v>0</v>
      </c>
      <c r="BH516" s="219">
        <f>IF(N516="sníž. přenesená",J516,0)</f>
        <v>0</v>
      </c>
      <c r="BI516" s="219">
        <f>IF(N516="nulová",J516,0)</f>
        <v>0</v>
      </c>
      <c r="BJ516" s="19" t="s">
        <v>82</v>
      </c>
      <c r="BK516" s="219">
        <f>ROUND(I516*H516,2)</f>
        <v>0</v>
      </c>
      <c r="BL516" s="19" t="s">
        <v>245</v>
      </c>
      <c r="BM516" s="218" t="s">
        <v>780</v>
      </c>
    </row>
    <row r="517" spans="1:47" s="2" customFormat="1" ht="12">
      <c r="A517" s="40"/>
      <c r="B517" s="41"/>
      <c r="C517" s="42"/>
      <c r="D517" s="220" t="s">
        <v>150</v>
      </c>
      <c r="E517" s="42"/>
      <c r="F517" s="221" t="s">
        <v>781</v>
      </c>
      <c r="G517" s="42"/>
      <c r="H517" s="42"/>
      <c r="I517" s="222"/>
      <c r="J517" s="42"/>
      <c r="K517" s="42"/>
      <c r="L517" s="46"/>
      <c r="M517" s="223"/>
      <c r="N517" s="224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150</v>
      </c>
      <c r="AU517" s="19" t="s">
        <v>84</v>
      </c>
    </row>
    <row r="518" spans="1:65" s="2" customFormat="1" ht="16.5" customHeight="1">
      <c r="A518" s="40"/>
      <c r="B518" s="41"/>
      <c r="C518" s="261" t="s">
        <v>782</v>
      </c>
      <c r="D518" s="261" t="s">
        <v>400</v>
      </c>
      <c r="E518" s="262" t="s">
        <v>783</v>
      </c>
      <c r="F518" s="263" t="s">
        <v>784</v>
      </c>
      <c r="G518" s="264" t="s">
        <v>259</v>
      </c>
      <c r="H518" s="265">
        <v>41.2</v>
      </c>
      <c r="I518" s="266"/>
      <c r="J518" s="267">
        <f>ROUND(I518*H518,2)</f>
        <v>0</v>
      </c>
      <c r="K518" s="263" t="s">
        <v>148</v>
      </c>
      <c r="L518" s="268"/>
      <c r="M518" s="269" t="s">
        <v>19</v>
      </c>
      <c r="N518" s="270" t="s">
        <v>45</v>
      </c>
      <c r="O518" s="86"/>
      <c r="P518" s="216">
        <f>O518*H518</f>
        <v>0</v>
      </c>
      <c r="Q518" s="216">
        <v>0.001</v>
      </c>
      <c r="R518" s="216">
        <f>Q518*H518</f>
        <v>0.0412</v>
      </c>
      <c r="S518" s="216">
        <v>0</v>
      </c>
      <c r="T518" s="217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8" t="s">
        <v>351</v>
      </c>
      <c r="AT518" s="218" t="s">
        <v>400</v>
      </c>
      <c r="AU518" s="218" t="s">
        <v>84</v>
      </c>
      <c r="AY518" s="19" t="s">
        <v>141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82</v>
      </c>
      <c r="BK518" s="219">
        <f>ROUND(I518*H518,2)</f>
        <v>0</v>
      </c>
      <c r="BL518" s="19" t="s">
        <v>245</v>
      </c>
      <c r="BM518" s="218" t="s">
        <v>785</v>
      </c>
    </row>
    <row r="519" spans="1:51" s="14" customFormat="1" ht="12">
      <c r="A519" s="14"/>
      <c r="B519" s="236"/>
      <c r="C519" s="237"/>
      <c r="D519" s="227" t="s">
        <v>152</v>
      </c>
      <c r="E519" s="237"/>
      <c r="F519" s="239" t="s">
        <v>786</v>
      </c>
      <c r="G519" s="237"/>
      <c r="H519" s="240">
        <v>41.2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152</v>
      </c>
      <c r="AU519" s="246" t="s">
        <v>84</v>
      </c>
      <c r="AV519" s="14" t="s">
        <v>84</v>
      </c>
      <c r="AW519" s="14" t="s">
        <v>4</v>
      </c>
      <c r="AX519" s="14" t="s">
        <v>82</v>
      </c>
      <c r="AY519" s="246" t="s">
        <v>141</v>
      </c>
    </row>
    <row r="520" spans="1:65" s="2" customFormat="1" ht="21.75" customHeight="1">
      <c r="A520" s="40"/>
      <c r="B520" s="41"/>
      <c r="C520" s="207" t="s">
        <v>787</v>
      </c>
      <c r="D520" s="207" t="s">
        <v>144</v>
      </c>
      <c r="E520" s="208" t="s">
        <v>788</v>
      </c>
      <c r="F520" s="209" t="s">
        <v>789</v>
      </c>
      <c r="G520" s="210" t="s">
        <v>242</v>
      </c>
      <c r="H520" s="211">
        <v>1</v>
      </c>
      <c r="I520" s="212"/>
      <c r="J520" s="213">
        <f>ROUND(I520*H520,2)</f>
        <v>0</v>
      </c>
      <c r="K520" s="209" t="s">
        <v>148</v>
      </c>
      <c r="L520" s="46"/>
      <c r="M520" s="214" t="s">
        <v>19</v>
      </c>
      <c r="N520" s="215" t="s">
        <v>45</v>
      </c>
      <c r="O520" s="86"/>
      <c r="P520" s="216">
        <f>O520*H520</f>
        <v>0</v>
      </c>
      <c r="Q520" s="216">
        <v>0</v>
      </c>
      <c r="R520" s="216">
        <f>Q520*H520</f>
        <v>0</v>
      </c>
      <c r="S520" s="216">
        <v>0</v>
      </c>
      <c r="T520" s="217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8" t="s">
        <v>245</v>
      </c>
      <c r="AT520" s="218" t="s">
        <v>144</v>
      </c>
      <c r="AU520" s="218" t="s">
        <v>84</v>
      </c>
      <c r="AY520" s="19" t="s">
        <v>141</v>
      </c>
      <c r="BE520" s="219">
        <f>IF(N520="základní",J520,0)</f>
        <v>0</v>
      </c>
      <c r="BF520" s="219">
        <f>IF(N520="snížená",J520,0)</f>
        <v>0</v>
      </c>
      <c r="BG520" s="219">
        <f>IF(N520="zákl. přenesená",J520,0)</f>
        <v>0</v>
      </c>
      <c r="BH520" s="219">
        <f>IF(N520="sníž. přenesená",J520,0)</f>
        <v>0</v>
      </c>
      <c r="BI520" s="219">
        <f>IF(N520="nulová",J520,0)</f>
        <v>0</v>
      </c>
      <c r="BJ520" s="19" t="s">
        <v>82</v>
      </c>
      <c r="BK520" s="219">
        <f>ROUND(I520*H520,2)</f>
        <v>0</v>
      </c>
      <c r="BL520" s="19" t="s">
        <v>245</v>
      </c>
      <c r="BM520" s="218" t="s">
        <v>790</v>
      </c>
    </row>
    <row r="521" spans="1:47" s="2" customFormat="1" ht="12">
      <c r="A521" s="40"/>
      <c r="B521" s="41"/>
      <c r="C521" s="42"/>
      <c r="D521" s="220" t="s">
        <v>150</v>
      </c>
      <c r="E521" s="42"/>
      <c r="F521" s="221" t="s">
        <v>791</v>
      </c>
      <c r="G521" s="42"/>
      <c r="H521" s="42"/>
      <c r="I521" s="222"/>
      <c r="J521" s="42"/>
      <c r="K521" s="42"/>
      <c r="L521" s="46"/>
      <c r="M521" s="223"/>
      <c r="N521" s="224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150</v>
      </c>
      <c r="AU521" s="19" t="s">
        <v>84</v>
      </c>
    </row>
    <row r="522" spans="1:65" s="2" customFormat="1" ht="24.15" customHeight="1">
      <c r="A522" s="40"/>
      <c r="B522" s="41"/>
      <c r="C522" s="261" t="s">
        <v>792</v>
      </c>
      <c r="D522" s="261" t="s">
        <v>400</v>
      </c>
      <c r="E522" s="262" t="s">
        <v>793</v>
      </c>
      <c r="F522" s="263" t="s">
        <v>794</v>
      </c>
      <c r="G522" s="264" t="s">
        <v>242</v>
      </c>
      <c r="H522" s="265">
        <v>1</v>
      </c>
      <c r="I522" s="266"/>
      <c r="J522" s="267">
        <f>ROUND(I522*H522,2)</f>
        <v>0</v>
      </c>
      <c r="K522" s="263" t="s">
        <v>148</v>
      </c>
      <c r="L522" s="268"/>
      <c r="M522" s="269" t="s">
        <v>19</v>
      </c>
      <c r="N522" s="270" t="s">
        <v>45</v>
      </c>
      <c r="O522" s="86"/>
      <c r="P522" s="216">
        <f>O522*H522</f>
        <v>0</v>
      </c>
      <c r="Q522" s="216">
        <v>0.032</v>
      </c>
      <c r="R522" s="216">
        <f>Q522*H522</f>
        <v>0.032</v>
      </c>
      <c r="S522" s="216">
        <v>0</v>
      </c>
      <c r="T522" s="217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8" t="s">
        <v>351</v>
      </c>
      <c r="AT522" s="218" t="s">
        <v>400</v>
      </c>
      <c r="AU522" s="218" t="s">
        <v>84</v>
      </c>
      <c r="AY522" s="19" t="s">
        <v>141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9" t="s">
        <v>82</v>
      </c>
      <c r="BK522" s="219">
        <f>ROUND(I522*H522,2)</f>
        <v>0</v>
      </c>
      <c r="BL522" s="19" t="s">
        <v>245</v>
      </c>
      <c r="BM522" s="218" t="s">
        <v>795</v>
      </c>
    </row>
    <row r="523" spans="1:65" s="2" customFormat="1" ht="16.5" customHeight="1">
      <c r="A523" s="40"/>
      <c r="B523" s="41"/>
      <c r="C523" s="207" t="s">
        <v>796</v>
      </c>
      <c r="D523" s="207" t="s">
        <v>144</v>
      </c>
      <c r="E523" s="208" t="s">
        <v>797</v>
      </c>
      <c r="F523" s="209" t="s">
        <v>798</v>
      </c>
      <c r="G523" s="210" t="s">
        <v>242</v>
      </c>
      <c r="H523" s="211">
        <v>2</v>
      </c>
      <c r="I523" s="212"/>
      <c r="J523" s="213">
        <f>ROUND(I523*H523,2)</f>
        <v>0</v>
      </c>
      <c r="K523" s="209" t="s">
        <v>148</v>
      </c>
      <c r="L523" s="46"/>
      <c r="M523" s="214" t="s">
        <v>19</v>
      </c>
      <c r="N523" s="215" t="s">
        <v>45</v>
      </c>
      <c r="O523" s="86"/>
      <c r="P523" s="216">
        <f>O523*H523</f>
        <v>0</v>
      </c>
      <c r="Q523" s="216">
        <v>0</v>
      </c>
      <c r="R523" s="216">
        <f>Q523*H523</f>
        <v>0</v>
      </c>
      <c r="S523" s="216">
        <v>0</v>
      </c>
      <c r="T523" s="21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8" t="s">
        <v>245</v>
      </c>
      <c r="AT523" s="218" t="s">
        <v>144</v>
      </c>
      <c r="AU523" s="218" t="s">
        <v>84</v>
      </c>
      <c r="AY523" s="19" t="s">
        <v>141</v>
      </c>
      <c r="BE523" s="219">
        <f>IF(N523="základní",J523,0)</f>
        <v>0</v>
      </c>
      <c r="BF523" s="219">
        <f>IF(N523="snížená",J523,0)</f>
        <v>0</v>
      </c>
      <c r="BG523" s="219">
        <f>IF(N523="zákl. přenesená",J523,0)</f>
        <v>0</v>
      </c>
      <c r="BH523" s="219">
        <f>IF(N523="sníž. přenesená",J523,0)</f>
        <v>0</v>
      </c>
      <c r="BI523" s="219">
        <f>IF(N523="nulová",J523,0)</f>
        <v>0</v>
      </c>
      <c r="BJ523" s="19" t="s">
        <v>82</v>
      </c>
      <c r="BK523" s="219">
        <f>ROUND(I523*H523,2)</f>
        <v>0</v>
      </c>
      <c r="BL523" s="19" t="s">
        <v>245</v>
      </c>
      <c r="BM523" s="218" t="s">
        <v>799</v>
      </c>
    </row>
    <row r="524" spans="1:47" s="2" customFormat="1" ht="12">
      <c r="A524" s="40"/>
      <c r="B524" s="41"/>
      <c r="C524" s="42"/>
      <c r="D524" s="220" t="s">
        <v>150</v>
      </c>
      <c r="E524" s="42"/>
      <c r="F524" s="221" t="s">
        <v>800</v>
      </c>
      <c r="G524" s="42"/>
      <c r="H524" s="42"/>
      <c r="I524" s="222"/>
      <c r="J524" s="42"/>
      <c r="K524" s="42"/>
      <c r="L524" s="46"/>
      <c r="M524" s="223"/>
      <c r="N524" s="224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150</v>
      </c>
      <c r="AU524" s="19" t="s">
        <v>84</v>
      </c>
    </row>
    <row r="525" spans="1:65" s="2" customFormat="1" ht="16.5" customHeight="1">
      <c r="A525" s="40"/>
      <c r="B525" s="41"/>
      <c r="C525" s="261" t="s">
        <v>801</v>
      </c>
      <c r="D525" s="261" t="s">
        <v>400</v>
      </c>
      <c r="E525" s="262" t="s">
        <v>802</v>
      </c>
      <c r="F525" s="263" t="s">
        <v>803</v>
      </c>
      <c r="G525" s="264" t="s">
        <v>242</v>
      </c>
      <c r="H525" s="265">
        <v>2</v>
      </c>
      <c r="I525" s="266"/>
      <c r="J525" s="267">
        <f>ROUND(I525*H525,2)</f>
        <v>0</v>
      </c>
      <c r="K525" s="263" t="s">
        <v>148</v>
      </c>
      <c r="L525" s="268"/>
      <c r="M525" s="269" t="s">
        <v>19</v>
      </c>
      <c r="N525" s="270" t="s">
        <v>45</v>
      </c>
      <c r="O525" s="86"/>
      <c r="P525" s="216">
        <f>O525*H525</f>
        <v>0</v>
      </c>
      <c r="Q525" s="216">
        <v>0.00128</v>
      </c>
      <c r="R525" s="216">
        <f>Q525*H525</f>
        <v>0.00256</v>
      </c>
      <c r="S525" s="216">
        <v>0</v>
      </c>
      <c r="T525" s="217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8" t="s">
        <v>351</v>
      </c>
      <c r="AT525" s="218" t="s">
        <v>400</v>
      </c>
      <c r="AU525" s="218" t="s">
        <v>84</v>
      </c>
      <c r="AY525" s="19" t="s">
        <v>141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82</v>
      </c>
      <c r="BK525" s="219">
        <f>ROUND(I525*H525,2)</f>
        <v>0</v>
      </c>
      <c r="BL525" s="19" t="s">
        <v>245</v>
      </c>
      <c r="BM525" s="218" t="s">
        <v>804</v>
      </c>
    </row>
    <row r="526" spans="1:65" s="2" customFormat="1" ht="16.5" customHeight="1">
      <c r="A526" s="40"/>
      <c r="B526" s="41"/>
      <c r="C526" s="207" t="s">
        <v>805</v>
      </c>
      <c r="D526" s="207" t="s">
        <v>144</v>
      </c>
      <c r="E526" s="208" t="s">
        <v>806</v>
      </c>
      <c r="F526" s="209" t="s">
        <v>807</v>
      </c>
      <c r="G526" s="210" t="s">
        <v>242</v>
      </c>
      <c r="H526" s="211">
        <v>1</v>
      </c>
      <c r="I526" s="212"/>
      <c r="J526" s="213">
        <f>ROUND(I526*H526,2)</f>
        <v>0</v>
      </c>
      <c r="K526" s="209" t="s">
        <v>148</v>
      </c>
      <c r="L526" s="46"/>
      <c r="M526" s="214" t="s">
        <v>19</v>
      </c>
      <c r="N526" s="215" t="s">
        <v>45</v>
      </c>
      <c r="O526" s="86"/>
      <c r="P526" s="216">
        <f>O526*H526</f>
        <v>0</v>
      </c>
      <c r="Q526" s="216">
        <v>0</v>
      </c>
      <c r="R526" s="216">
        <f>Q526*H526</f>
        <v>0</v>
      </c>
      <c r="S526" s="216">
        <v>0</v>
      </c>
      <c r="T526" s="217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8" t="s">
        <v>245</v>
      </c>
      <c r="AT526" s="218" t="s">
        <v>144</v>
      </c>
      <c r="AU526" s="218" t="s">
        <v>84</v>
      </c>
      <c r="AY526" s="19" t="s">
        <v>141</v>
      </c>
      <c r="BE526" s="219">
        <f>IF(N526="základní",J526,0)</f>
        <v>0</v>
      </c>
      <c r="BF526" s="219">
        <f>IF(N526="snížená",J526,0)</f>
        <v>0</v>
      </c>
      <c r="BG526" s="219">
        <f>IF(N526="zákl. přenesená",J526,0)</f>
        <v>0</v>
      </c>
      <c r="BH526" s="219">
        <f>IF(N526="sníž. přenesená",J526,0)</f>
        <v>0</v>
      </c>
      <c r="BI526" s="219">
        <f>IF(N526="nulová",J526,0)</f>
        <v>0</v>
      </c>
      <c r="BJ526" s="19" t="s">
        <v>82</v>
      </c>
      <c r="BK526" s="219">
        <f>ROUND(I526*H526,2)</f>
        <v>0</v>
      </c>
      <c r="BL526" s="19" t="s">
        <v>245</v>
      </c>
      <c r="BM526" s="218" t="s">
        <v>808</v>
      </c>
    </row>
    <row r="527" spans="1:47" s="2" customFormat="1" ht="12">
      <c r="A527" s="40"/>
      <c r="B527" s="41"/>
      <c r="C527" s="42"/>
      <c r="D527" s="220" t="s">
        <v>150</v>
      </c>
      <c r="E527" s="42"/>
      <c r="F527" s="221" t="s">
        <v>809</v>
      </c>
      <c r="G527" s="42"/>
      <c r="H527" s="42"/>
      <c r="I527" s="222"/>
      <c r="J527" s="42"/>
      <c r="K527" s="42"/>
      <c r="L527" s="46"/>
      <c r="M527" s="223"/>
      <c r="N527" s="224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150</v>
      </c>
      <c r="AU527" s="19" t="s">
        <v>84</v>
      </c>
    </row>
    <row r="528" spans="1:65" s="2" customFormat="1" ht="16.5" customHeight="1">
      <c r="A528" s="40"/>
      <c r="B528" s="41"/>
      <c r="C528" s="261" t="s">
        <v>810</v>
      </c>
      <c r="D528" s="261" t="s">
        <v>400</v>
      </c>
      <c r="E528" s="262" t="s">
        <v>811</v>
      </c>
      <c r="F528" s="263" t="s">
        <v>812</v>
      </c>
      <c r="G528" s="264" t="s">
        <v>242</v>
      </c>
      <c r="H528" s="265">
        <v>1</v>
      </c>
      <c r="I528" s="266"/>
      <c r="J528" s="267">
        <f>ROUND(I528*H528,2)</f>
        <v>0</v>
      </c>
      <c r="K528" s="263" t="s">
        <v>148</v>
      </c>
      <c r="L528" s="268"/>
      <c r="M528" s="269" t="s">
        <v>19</v>
      </c>
      <c r="N528" s="270" t="s">
        <v>45</v>
      </c>
      <c r="O528" s="86"/>
      <c r="P528" s="216">
        <f>O528*H528</f>
        <v>0</v>
      </c>
      <c r="Q528" s="216">
        <v>0.00012</v>
      </c>
      <c r="R528" s="216">
        <f>Q528*H528</f>
        <v>0.00012</v>
      </c>
      <c r="S528" s="216">
        <v>0</v>
      </c>
      <c r="T528" s="217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8" t="s">
        <v>351</v>
      </c>
      <c r="AT528" s="218" t="s">
        <v>400</v>
      </c>
      <c r="AU528" s="218" t="s">
        <v>84</v>
      </c>
      <c r="AY528" s="19" t="s">
        <v>141</v>
      </c>
      <c r="BE528" s="219">
        <f>IF(N528="základní",J528,0)</f>
        <v>0</v>
      </c>
      <c r="BF528" s="219">
        <f>IF(N528="snížená",J528,0)</f>
        <v>0</v>
      </c>
      <c r="BG528" s="219">
        <f>IF(N528="zákl. přenesená",J528,0)</f>
        <v>0</v>
      </c>
      <c r="BH528" s="219">
        <f>IF(N528="sníž. přenesená",J528,0)</f>
        <v>0</v>
      </c>
      <c r="BI528" s="219">
        <f>IF(N528="nulová",J528,0)</f>
        <v>0</v>
      </c>
      <c r="BJ528" s="19" t="s">
        <v>82</v>
      </c>
      <c r="BK528" s="219">
        <f>ROUND(I528*H528,2)</f>
        <v>0</v>
      </c>
      <c r="BL528" s="19" t="s">
        <v>245</v>
      </c>
      <c r="BM528" s="218" t="s">
        <v>813</v>
      </c>
    </row>
    <row r="529" spans="1:65" s="2" customFormat="1" ht="16.5" customHeight="1">
      <c r="A529" s="40"/>
      <c r="B529" s="41"/>
      <c r="C529" s="207" t="s">
        <v>814</v>
      </c>
      <c r="D529" s="207" t="s">
        <v>144</v>
      </c>
      <c r="E529" s="208" t="s">
        <v>815</v>
      </c>
      <c r="F529" s="209" t="s">
        <v>816</v>
      </c>
      <c r="G529" s="210" t="s">
        <v>242</v>
      </c>
      <c r="H529" s="211">
        <v>40</v>
      </c>
      <c r="I529" s="212"/>
      <c r="J529" s="213">
        <f>ROUND(I529*H529,2)</f>
        <v>0</v>
      </c>
      <c r="K529" s="209" t="s">
        <v>148</v>
      </c>
      <c r="L529" s="46"/>
      <c r="M529" s="214" t="s">
        <v>19</v>
      </c>
      <c r="N529" s="215" t="s">
        <v>45</v>
      </c>
      <c r="O529" s="86"/>
      <c r="P529" s="216">
        <f>O529*H529</f>
        <v>0</v>
      </c>
      <c r="Q529" s="216">
        <v>0</v>
      </c>
      <c r="R529" s="216">
        <f>Q529*H529</f>
        <v>0</v>
      </c>
      <c r="S529" s="216">
        <v>0</v>
      </c>
      <c r="T529" s="217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8" t="s">
        <v>245</v>
      </c>
      <c r="AT529" s="218" t="s">
        <v>144</v>
      </c>
      <c r="AU529" s="218" t="s">
        <v>84</v>
      </c>
      <c r="AY529" s="19" t="s">
        <v>141</v>
      </c>
      <c r="BE529" s="219">
        <f>IF(N529="základní",J529,0)</f>
        <v>0</v>
      </c>
      <c r="BF529" s="219">
        <f>IF(N529="snížená",J529,0)</f>
        <v>0</v>
      </c>
      <c r="BG529" s="219">
        <f>IF(N529="zákl. přenesená",J529,0)</f>
        <v>0</v>
      </c>
      <c r="BH529" s="219">
        <f>IF(N529="sníž. přenesená",J529,0)</f>
        <v>0</v>
      </c>
      <c r="BI529" s="219">
        <f>IF(N529="nulová",J529,0)</f>
        <v>0</v>
      </c>
      <c r="BJ529" s="19" t="s">
        <v>82</v>
      </c>
      <c r="BK529" s="219">
        <f>ROUND(I529*H529,2)</f>
        <v>0</v>
      </c>
      <c r="BL529" s="19" t="s">
        <v>245</v>
      </c>
      <c r="BM529" s="218" t="s">
        <v>817</v>
      </c>
    </row>
    <row r="530" spans="1:47" s="2" customFormat="1" ht="12">
      <c r="A530" s="40"/>
      <c r="B530" s="41"/>
      <c r="C530" s="42"/>
      <c r="D530" s="220" t="s">
        <v>150</v>
      </c>
      <c r="E530" s="42"/>
      <c r="F530" s="221" t="s">
        <v>818</v>
      </c>
      <c r="G530" s="42"/>
      <c r="H530" s="42"/>
      <c r="I530" s="222"/>
      <c r="J530" s="42"/>
      <c r="K530" s="42"/>
      <c r="L530" s="46"/>
      <c r="M530" s="223"/>
      <c r="N530" s="224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150</v>
      </c>
      <c r="AU530" s="19" t="s">
        <v>84</v>
      </c>
    </row>
    <row r="531" spans="1:65" s="2" customFormat="1" ht="16.5" customHeight="1">
      <c r="A531" s="40"/>
      <c r="B531" s="41"/>
      <c r="C531" s="261" t="s">
        <v>819</v>
      </c>
      <c r="D531" s="261" t="s">
        <v>400</v>
      </c>
      <c r="E531" s="262" t="s">
        <v>820</v>
      </c>
      <c r="F531" s="263" t="s">
        <v>821</v>
      </c>
      <c r="G531" s="264" t="s">
        <v>259</v>
      </c>
      <c r="H531" s="265">
        <v>40</v>
      </c>
      <c r="I531" s="266"/>
      <c r="J531" s="267">
        <f>ROUND(I531*H531,2)</f>
        <v>0</v>
      </c>
      <c r="K531" s="263" t="s">
        <v>148</v>
      </c>
      <c r="L531" s="268"/>
      <c r="M531" s="269" t="s">
        <v>19</v>
      </c>
      <c r="N531" s="270" t="s">
        <v>45</v>
      </c>
      <c r="O531" s="86"/>
      <c r="P531" s="216">
        <f>O531*H531</f>
        <v>0</v>
      </c>
      <c r="Q531" s="216">
        <v>0.00041</v>
      </c>
      <c r="R531" s="216">
        <f>Q531*H531</f>
        <v>0.016399999999999998</v>
      </c>
      <c r="S531" s="216">
        <v>0</v>
      </c>
      <c r="T531" s="217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8" t="s">
        <v>351</v>
      </c>
      <c r="AT531" s="218" t="s">
        <v>400</v>
      </c>
      <c r="AU531" s="218" t="s">
        <v>84</v>
      </c>
      <c r="AY531" s="19" t="s">
        <v>141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9" t="s">
        <v>82</v>
      </c>
      <c r="BK531" s="219">
        <f>ROUND(I531*H531,2)</f>
        <v>0</v>
      </c>
      <c r="BL531" s="19" t="s">
        <v>245</v>
      </c>
      <c r="BM531" s="218" t="s">
        <v>822</v>
      </c>
    </row>
    <row r="532" spans="1:65" s="2" customFormat="1" ht="16.5" customHeight="1">
      <c r="A532" s="40"/>
      <c r="B532" s="41"/>
      <c r="C532" s="207" t="s">
        <v>823</v>
      </c>
      <c r="D532" s="207" t="s">
        <v>144</v>
      </c>
      <c r="E532" s="208" t="s">
        <v>824</v>
      </c>
      <c r="F532" s="209" t="s">
        <v>825</v>
      </c>
      <c r="G532" s="210" t="s">
        <v>242</v>
      </c>
      <c r="H532" s="211">
        <v>2</v>
      </c>
      <c r="I532" s="212"/>
      <c r="J532" s="213">
        <f>ROUND(I532*H532,2)</f>
        <v>0</v>
      </c>
      <c r="K532" s="209" t="s">
        <v>19</v>
      </c>
      <c r="L532" s="46"/>
      <c r="M532" s="214" t="s">
        <v>19</v>
      </c>
      <c r="N532" s="215" t="s">
        <v>45</v>
      </c>
      <c r="O532" s="86"/>
      <c r="P532" s="216">
        <f>O532*H532</f>
        <v>0</v>
      </c>
      <c r="Q532" s="216">
        <v>0</v>
      </c>
      <c r="R532" s="216">
        <f>Q532*H532</f>
        <v>0</v>
      </c>
      <c r="S532" s="216">
        <v>0</v>
      </c>
      <c r="T532" s="217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8" t="s">
        <v>245</v>
      </c>
      <c r="AT532" s="218" t="s">
        <v>144</v>
      </c>
      <c r="AU532" s="218" t="s">
        <v>84</v>
      </c>
      <c r="AY532" s="19" t="s">
        <v>141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19" t="s">
        <v>82</v>
      </c>
      <c r="BK532" s="219">
        <f>ROUND(I532*H532,2)</f>
        <v>0</v>
      </c>
      <c r="BL532" s="19" t="s">
        <v>245</v>
      </c>
      <c r="BM532" s="218" t="s">
        <v>826</v>
      </c>
    </row>
    <row r="533" spans="1:65" s="2" customFormat="1" ht="16.5" customHeight="1">
      <c r="A533" s="40"/>
      <c r="B533" s="41"/>
      <c r="C533" s="207" t="s">
        <v>827</v>
      </c>
      <c r="D533" s="207" t="s">
        <v>144</v>
      </c>
      <c r="E533" s="208" t="s">
        <v>828</v>
      </c>
      <c r="F533" s="209" t="s">
        <v>829</v>
      </c>
      <c r="G533" s="210" t="s">
        <v>242</v>
      </c>
      <c r="H533" s="211">
        <v>1</v>
      </c>
      <c r="I533" s="212"/>
      <c r="J533" s="213">
        <f>ROUND(I533*H533,2)</f>
        <v>0</v>
      </c>
      <c r="K533" s="209" t="s">
        <v>19</v>
      </c>
      <c r="L533" s="46"/>
      <c r="M533" s="214" t="s">
        <v>19</v>
      </c>
      <c r="N533" s="215" t="s">
        <v>45</v>
      </c>
      <c r="O533" s="86"/>
      <c r="P533" s="216">
        <f>O533*H533</f>
        <v>0</v>
      </c>
      <c r="Q533" s="216">
        <v>0</v>
      </c>
      <c r="R533" s="216">
        <f>Q533*H533</f>
        <v>0</v>
      </c>
      <c r="S533" s="216">
        <v>0</v>
      </c>
      <c r="T533" s="217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8" t="s">
        <v>245</v>
      </c>
      <c r="AT533" s="218" t="s">
        <v>144</v>
      </c>
      <c r="AU533" s="218" t="s">
        <v>84</v>
      </c>
      <c r="AY533" s="19" t="s">
        <v>141</v>
      </c>
      <c r="BE533" s="219">
        <f>IF(N533="základní",J533,0)</f>
        <v>0</v>
      </c>
      <c r="BF533" s="219">
        <f>IF(N533="snížená",J533,0)</f>
        <v>0</v>
      </c>
      <c r="BG533" s="219">
        <f>IF(N533="zákl. přenesená",J533,0)</f>
        <v>0</v>
      </c>
      <c r="BH533" s="219">
        <f>IF(N533="sníž. přenesená",J533,0)</f>
        <v>0</v>
      </c>
      <c r="BI533" s="219">
        <f>IF(N533="nulová",J533,0)</f>
        <v>0</v>
      </c>
      <c r="BJ533" s="19" t="s">
        <v>82</v>
      </c>
      <c r="BK533" s="219">
        <f>ROUND(I533*H533,2)</f>
        <v>0</v>
      </c>
      <c r="BL533" s="19" t="s">
        <v>245</v>
      </c>
      <c r="BM533" s="218" t="s">
        <v>830</v>
      </c>
    </row>
    <row r="534" spans="1:51" s="13" customFormat="1" ht="12">
      <c r="A534" s="13"/>
      <c r="B534" s="225"/>
      <c r="C534" s="226"/>
      <c r="D534" s="227" t="s">
        <v>152</v>
      </c>
      <c r="E534" s="228" t="s">
        <v>19</v>
      </c>
      <c r="F534" s="229" t="s">
        <v>201</v>
      </c>
      <c r="G534" s="226"/>
      <c r="H534" s="228" t="s">
        <v>19</v>
      </c>
      <c r="I534" s="230"/>
      <c r="J534" s="226"/>
      <c r="K534" s="226"/>
      <c r="L534" s="231"/>
      <c r="M534" s="232"/>
      <c r="N534" s="233"/>
      <c r="O534" s="233"/>
      <c r="P534" s="233"/>
      <c r="Q534" s="233"/>
      <c r="R534" s="233"/>
      <c r="S534" s="233"/>
      <c r="T534" s="23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5" t="s">
        <v>152</v>
      </c>
      <c r="AU534" s="235" t="s">
        <v>84</v>
      </c>
      <c r="AV534" s="13" t="s">
        <v>82</v>
      </c>
      <c r="AW534" s="13" t="s">
        <v>36</v>
      </c>
      <c r="AX534" s="13" t="s">
        <v>74</v>
      </c>
      <c r="AY534" s="235" t="s">
        <v>141</v>
      </c>
    </row>
    <row r="535" spans="1:51" s="14" customFormat="1" ht="12">
      <c r="A535" s="14"/>
      <c r="B535" s="236"/>
      <c r="C535" s="237"/>
      <c r="D535" s="227" t="s">
        <v>152</v>
      </c>
      <c r="E535" s="238" t="s">
        <v>19</v>
      </c>
      <c r="F535" s="239" t="s">
        <v>82</v>
      </c>
      <c r="G535" s="237"/>
      <c r="H535" s="240">
        <v>1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152</v>
      </c>
      <c r="AU535" s="246" t="s">
        <v>84</v>
      </c>
      <c r="AV535" s="14" t="s">
        <v>84</v>
      </c>
      <c r="AW535" s="14" t="s">
        <v>36</v>
      </c>
      <c r="AX535" s="14" t="s">
        <v>82</v>
      </c>
      <c r="AY535" s="246" t="s">
        <v>141</v>
      </c>
    </row>
    <row r="536" spans="1:65" s="2" customFormat="1" ht="16.5" customHeight="1">
      <c r="A536" s="40"/>
      <c r="B536" s="41"/>
      <c r="C536" s="207" t="s">
        <v>831</v>
      </c>
      <c r="D536" s="207" t="s">
        <v>144</v>
      </c>
      <c r="E536" s="208" t="s">
        <v>832</v>
      </c>
      <c r="F536" s="209" t="s">
        <v>833</v>
      </c>
      <c r="G536" s="210" t="s">
        <v>834</v>
      </c>
      <c r="H536" s="211">
        <v>1</v>
      </c>
      <c r="I536" s="212"/>
      <c r="J536" s="213">
        <f>ROUND(I536*H536,2)</f>
        <v>0</v>
      </c>
      <c r="K536" s="209" t="s">
        <v>148</v>
      </c>
      <c r="L536" s="46"/>
      <c r="M536" s="214" t="s">
        <v>19</v>
      </c>
      <c r="N536" s="215" t="s">
        <v>45</v>
      </c>
      <c r="O536" s="86"/>
      <c r="P536" s="216">
        <f>O536*H536</f>
        <v>0</v>
      </c>
      <c r="Q536" s="216">
        <v>0</v>
      </c>
      <c r="R536" s="216">
        <f>Q536*H536</f>
        <v>0</v>
      </c>
      <c r="S536" s="216">
        <v>0</v>
      </c>
      <c r="T536" s="217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8" t="s">
        <v>245</v>
      </c>
      <c r="AT536" s="218" t="s">
        <v>144</v>
      </c>
      <c r="AU536" s="218" t="s">
        <v>84</v>
      </c>
      <c r="AY536" s="19" t="s">
        <v>141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19" t="s">
        <v>82</v>
      </c>
      <c r="BK536" s="219">
        <f>ROUND(I536*H536,2)</f>
        <v>0</v>
      </c>
      <c r="BL536" s="19" t="s">
        <v>245</v>
      </c>
      <c r="BM536" s="218" t="s">
        <v>835</v>
      </c>
    </row>
    <row r="537" spans="1:47" s="2" customFormat="1" ht="12">
      <c r="A537" s="40"/>
      <c r="B537" s="41"/>
      <c r="C537" s="42"/>
      <c r="D537" s="220" t="s">
        <v>150</v>
      </c>
      <c r="E537" s="42"/>
      <c r="F537" s="221" t="s">
        <v>836</v>
      </c>
      <c r="G537" s="42"/>
      <c r="H537" s="42"/>
      <c r="I537" s="222"/>
      <c r="J537" s="42"/>
      <c r="K537" s="42"/>
      <c r="L537" s="46"/>
      <c r="M537" s="223"/>
      <c r="N537" s="224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150</v>
      </c>
      <c r="AU537" s="19" t="s">
        <v>84</v>
      </c>
    </row>
    <row r="538" spans="1:65" s="2" customFormat="1" ht="16.5" customHeight="1">
      <c r="A538" s="40"/>
      <c r="B538" s="41"/>
      <c r="C538" s="261" t="s">
        <v>837</v>
      </c>
      <c r="D538" s="261" t="s">
        <v>400</v>
      </c>
      <c r="E538" s="262" t="s">
        <v>838</v>
      </c>
      <c r="F538" s="263" t="s">
        <v>839</v>
      </c>
      <c r="G538" s="264" t="s">
        <v>834</v>
      </c>
      <c r="H538" s="265">
        <v>1</v>
      </c>
      <c r="I538" s="266"/>
      <c r="J538" s="267">
        <f>ROUND(I538*H538,2)</f>
        <v>0</v>
      </c>
      <c r="K538" s="263" t="s">
        <v>148</v>
      </c>
      <c r="L538" s="268"/>
      <c r="M538" s="269" t="s">
        <v>19</v>
      </c>
      <c r="N538" s="270" t="s">
        <v>45</v>
      </c>
      <c r="O538" s="86"/>
      <c r="P538" s="216">
        <f>O538*H538</f>
        <v>0</v>
      </c>
      <c r="Q538" s="216">
        <v>0.001</v>
      </c>
      <c r="R538" s="216">
        <f>Q538*H538</f>
        <v>0.001</v>
      </c>
      <c r="S538" s="216">
        <v>0</v>
      </c>
      <c r="T538" s="217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18" t="s">
        <v>351</v>
      </c>
      <c r="AT538" s="218" t="s">
        <v>400</v>
      </c>
      <c r="AU538" s="218" t="s">
        <v>84</v>
      </c>
      <c r="AY538" s="19" t="s">
        <v>141</v>
      </c>
      <c r="BE538" s="219">
        <f>IF(N538="základní",J538,0)</f>
        <v>0</v>
      </c>
      <c r="BF538" s="219">
        <f>IF(N538="snížená",J538,0)</f>
        <v>0</v>
      </c>
      <c r="BG538" s="219">
        <f>IF(N538="zákl. přenesená",J538,0)</f>
        <v>0</v>
      </c>
      <c r="BH538" s="219">
        <f>IF(N538="sníž. přenesená",J538,0)</f>
        <v>0</v>
      </c>
      <c r="BI538" s="219">
        <f>IF(N538="nulová",J538,0)</f>
        <v>0</v>
      </c>
      <c r="BJ538" s="19" t="s">
        <v>82</v>
      </c>
      <c r="BK538" s="219">
        <f>ROUND(I538*H538,2)</f>
        <v>0</v>
      </c>
      <c r="BL538" s="19" t="s">
        <v>245</v>
      </c>
      <c r="BM538" s="218" t="s">
        <v>840</v>
      </c>
    </row>
    <row r="539" spans="1:65" s="2" customFormat="1" ht="24.15" customHeight="1">
      <c r="A539" s="40"/>
      <c r="B539" s="41"/>
      <c r="C539" s="207" t="s">
        <v>841</v>
      </c>
      <c r="D539" s="207" t="s">
        <v>144</v>
      </c>
      <c r="E539" s="208" t="s">
        <v>842</v>
      </c>
      <c r="F539" s="209" t="s">
        <v>843</v>
      </c>
      <c r="G539" s="210" t="s">
        <v>408</v>
      </c>
      <c r="H539" s="271"/>
      <c r="I539" s="212"/>
      <c r="J539" s="213">
        <f>ROUND(I539*H539,2)</f>
        <v>0</v>
      </c>
      <c r="K539" s="209" t="s">
        <v>148</v>
      </c>
      <c r="L539" s="46"/>
      <c r="M539" s="214" t="s">
        <v>19</v>
      </c>
      <c r="N539" s="215" t="s">
        <v>45</v>
      </c>
      <c r="O539" s="86"/>
      <c r="P539" s="216">
        <f>O539*H539</f>
        <v>0</v>
      </c>
      <c r="Q539" s="216">
        <v>0</v>
      </c>
      <c r="R539" s="216">
        <f>Q539*H539</f>
        <v>0</v>
      </c>
      <c r="S539" s="216">
        <v>0</v>
      </c>
      <c r="T539" s="217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8" t="s">
        <v>245</v>
      </c>
      <c r="AT539" s="218" t="s">
        <v>144</v>
      </c>
      <c r="AU539" s="218" t="s">
        <v>84</v>
      </c>
      <c r="AY539" s="19" t="s">
        <v>141</v>
      </c>
      <c r="BE539" s="219">
        <f>IF(N539="základní",J539,0)</f>
        <v>0</v>
      </c>
      <c r="BF539" s="219">
        <f>IF(N539="snížená",J539,0)</f>
        <v>0</v>
      </c>
      <c r="BG539" s="219">
        <f>IF(N539="zákl. přenesená",J539,0)</f>
        <v>0</v>
      </c>
      <c r="BH539" s="219">
        <f>IF(N539="sníž. přenesená",J539,0)</f>
        <v>0</v>
      </c>
      <c r="BI539" s="219">
        <f>IF(N539="nulová",J539,0)</f>
        <v>0</v>
      </c>
      <c r="BJ539" s="19" t="s">
        <v>82</v>
      </c>
      <c r="BK539" s="219">
        <f>ROUND(I539*H539,2)</f>
        <v>0</v>
      </c>
      <c r="BL539" s="19" t="s">
        <v>245</v>
      </c>
      <c r="BM539" s="218" t="s">
        <v>844</v>
      </c>
    </row>
    <row r="540" spans="1:47" s="2" customFormat="1" ht="12">
      <c r="A540" s="40"/>
      <c r="B540" s="41"/>
      <c r="C540" s="42"/>
      <c r="D540" s="220" t="s">
        <v>150</v>
      </c>
      <c r="E540" s="42"/>
      <c r="F540" s="221" t="s">
        <v>845</v>
      </c>
      <c r="G540" s="42"/>
      <c r="H540" s="42"/>
      <c r="I540" s="222"/>
      <c r="J540" s="42"/>
      <c r="K540" s="42"/>
      <c r="L540" s="46"/>
      <c r="M540" s="223"/>
      <c r="N540" s="224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150</v>
      </c>
      <c r="AU540" s="19" t="s">
        <v>84</v>
      </c>
    </row>
    <row r="541" spans="1:63" s="12" customFormat="1" ht="22.8" customHeight="1">
      <c r="A541" s="12"/>
      <c r="B541" s="191"/>
      <c r="C541" s="192"/>
      <c r="D541" s="193" t="s">
        <v>73</v>
      </c>
      <c r="E541" s="205" t="s">
        <v>846</v>
      </c>
      <c r="F541" s="205" t="s">
        <v>847</v>
      </c>
      <c r="G541" s="192"/>
      <c r="H541" s="192"/>
      <c r="I541" s="195"/>
      <c r="J541" s="206">
        <f>BK541</f>
        <v>0</v>
      </c>
      <c r="K541" s="192"/>
      <c r="L541" s="197"/>
      <c r="M541" s="198"/>
      <c r="N541" s="199"/>
      <c r="O541" s="199"/>
      <c r="P541" s="200">
        <f>SUM(P542:P584)</f>
        <v>0</v>
      </c>
      <c r="Q541" s="199"/>
      <c r="R541" s="200">
        <f>SUM(R542:R584)</f>
        <v>3.8405141000000005</v>
      </c>
      <c r="S541" s="199"/>
      <c r="T541" s="201">
        <f>SUM(T542:T584)</f>
        <v>1.22502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2" t="s">
        <v>84</v>
      </c>
      <c r="AT541" s="203" t="s">
        <v>73</v>
      </c>
      <c r="AU541" s="203" t="s">
        <v>82</v>
      </c>
      <c r="AY541" s="202" t="s">
        <v>141</v>
      </c>
      <c r="BK541" s="204">
        <f>SUM(BK542:BK584)</f>
        <v>0</v>
      </c>
    </row>
    <row r="542" spans="1:65" s="2" customFormat="1" ht="24.15" customHeight="1">
      <c r="A542" s="40"/>
      <c r="B542" s="41"/>
      <c r="C542" s="207" t="s">
        <v>848</v>
      </c>
      <c r="D542" s="207" t="s">
        <v>144</v>
      </c>
      <c r="E542" s="208" t="s">
        <v>849</v>
      </c>
      <c r="F542" s="209" t="s">
        <v>850</v>
      </c>
      <c r="G542" s="210" t="s">
        <v>242</v>
      </c>
      <c r="H542" s="211">
        <v>30</v>
      </c>
      <c r="I542" s="212"/>
      <c r="J542" s="213">
        <f>ROUND(I542*H542,2)</f>
        <v>0</v>
      </c>
      <c r="K542" s="209" t="s">
        <v>148</v>
      </c>
      <c r="L542" s="46"/>
      <c r="M542" s="214" t="s">
        <v>19</v>
      </c>
      <c r="N542" s="215" t="s">
        <v>45</v>
      </c>
      <c r="O542" s="86"/>
      <c r="P542" s="216">
        <f>O542*H542</f>
        <v>0</v>
      </c>
      <c r="Q542" s="216">
        <v>0</v>
      </c>
      <c r="R542" s="216">
        <f>Q542*H542</f>
        <v>0</v>
      </c>
      <c r="S542" s="216">
        <v>0.0012</v>
      </c>
      <c r="T542" s="217">
        <f>S542*H542</f>
        <v>0.036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8" t="s">
        <v>245</v>
      </c>
      <c r="AT542" s="218" t="s">
        <v>144</v>
      </c>
      <c r="AU542" s="218" t="s">
        <v>84</v>
      </c>
      <c r="AY542" s="19" t="s">
        <v>141</v>
      </c>
      <c r="BE542" s="219">
        <f>IF(N542="základní",J542,0)</f>
        <v>0</v>
      </c>
      <c r="BF542" s="219">
        <f>IF(N542="snížená",J542,0)</f>
        <v>0</v>
      </c>
      <c r="BG542" s="219">
        <f>IF(N542="zákl. přenesená",J542,0)</f>
        <v>0</v>
      </c>
      <c r="BH542" s="219">
        <f>IF(N542="sníž. přenesená",J542,0)</f>
        <v>0</v>
      </c>
      <c r="BI542" s="219">
        <f>IF(N542="nulová",J542,0)</f>
        <v>0</v>
      </c>
      <c r="BJ542" s="19" t="s">
        <v>82</v>
      </c>
      <c r="BK542" s="219">
        <f>ROUND(I542*H542,2)</f>
        <v>0</v>
      </c>
      <c r="BL542" s="19" t="s">
        <v>245</v>
      </c>
      <c r="BM542" s="218" t="s">
        <v>851</v>
      </c>
    </row>
    <row r="543" spans="1:47" s="2" customFormat="1" ht="12">
      <c r="A543" s="40"/>
      <c r="B543" s="41"/>
      <c r="C543" s="42"/>
      <c r="D543" s="220" t="s">
        <v>150</v>
      </c>
      <c r="E543" s="42"/>
      <c r="F543" s="221" t="s">
        <v>852</v>
      </c>
      <c r="G543" s="42"/>
      <c r="H543" s="42"/>
      <c r="I543" s="222"/>
      <c r="J543" s="42"/>
      <c r="K543" s="42"/>
      <c r="L543" s="46"/>
      <c r="M543" s="223"/>
      <c r="N543" s="224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150</v>
      </c>
      <c r="AU543" s="19" t="s">
        <v>84</v>
      </c>
    </row>
    <row r="544" spans="1:65" s="2" customFormat="1" ht="33" customHeight="1">
      <c r="A544" s="40"/>
      <c r="B544" s="41"/>
      <c r="C544" s="207" t="s">
        <v>853</v>
      </c>
      <c r="D544" s="207" t="s">
        <v>144</v>
      </c>
      <c r="E544" s="208" t="s">
        <v>854</v>
      </c>
      <c r="F544" s="209" t="s">
        <v>855</v>
      </c>
      <c r="G544" s="210" t="s">
        <v>147</v>
      </c>
      <c r="H544" s="211">
        <v>16.463</v>
      </c>
      <c r="I544" s="212"/>
      <c r="J544" s="213">
        <f>ROUND(I544*H544,2)</f>
        <v>0</v>
      </c>
      <c r="K544" s="209" t="s">
        <v>148</v>
      </c>
      <c r="L544" s="46"/>
      <c r="M544" s="214" t="s">
        <v>19</v>
      </c>
      <c r="N544" s="215" t="s">
        <v>45</v>
      </c>
      <c r="O544" s="86"/>
      <c r="P544" s="216">
        <f>O544*H544</f>
        <v>0</v>
      </c>
      <c r="Q544" s="216">
        <v>0.0457</v>
      </c>
      <c r="R544" s="216">
        <f>Q544*H544</f>
        <v>0.7523591000000001</v>
      </c>
      <c r="S544" s="216">
        <v>0</v>
      </c>
      <c r="T544" s="217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8" t="s">
        <v>245</v>
      </c>
      <c r="AT544" s="218" t="s">
        <v>144</v>
      </c>
      <c r="AU544" s="218" t="s">
        <v>84</v>
      </c>
      <c r="AY544" s="19" t="s">
        <v>141</v>
      </c>
      <c r="BE544" s="219">
        <f>IF(N544="základní",J544,0)</f>
        <v>0</v>
      </c>
      <c r="BF544" s="219">
        <f>IF(N544="snížená",J544,0)</f>
        <v>0</v>
      </c>
      <c r="BG544" s="219">
        <f>IF(N544="zákl. přenesená",J544,0)</f>
        <v>0</v>
      </c>
      <c r="BH544" s="219">
        <f>IF(N544="sníž. přenesená",J544,0)</f>
        <v>0</v>
      </c>
      <c r="BI544" s="219">
        <f>IF(N544="nulová",J544,0)</f>
        <v>0</v>
      </c>
      <c r="BJ544" s="19" t="s">
        <v>82</v>
      </c>
      <c r="BK544" s="219">
        <f>ROUND(I544*H544,2)</f>
        <v>0</v>
      </c>
      <c r="BL544" s="19" t="s">
        <v>245</v>
      </c>
      <c r="BM544" s="218" t="s">
        <v>856</v>
      </c>
    </row>
    <row r="545" spans="1:47" s="2" customFormat="1" ht="12">
      <c r="A545" s="40"/>
      <c r="B545" s="41"/>
      <c r="C545" s="42"/>
      <c r="D545" s="220" t="s">
        <v>150</v>
      </c>
      <c r="E545" s="42"/>
      <c r="F545" s="221" t="s">
        <v>857</v>
      </c>
      <c r="G545" s="42"/>
      <c r="H545" s="42"/>
      <c r="I545" s="222"/>
      <c r="J545" s="42"/>
      <c r="K545" s="42"/>
      <c r="L545" s="46"/>
      <c r="M545" s="223"/>
      <c r="N545" s="224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150</v>
      </c>
      <c r="AU545" s="19" t="s">
        <v>84</v>
      </c>
    </row>
    <row r="546" spans="1:51" s="13" customFormat="1" ht="12">
      <c r="A546" s="13"/>
      <c r="B546" s="225"/>
      <c r="C546" s="226"/>
      <c r="D546" s="227" t="s">
        <v>152</v>
      </c>
      <c r="E546" s="228" t="s">
        <v>19</v>
      </c>
      <c r="F546" s="229" t="s">
        <v>194</v>
      </c>
      <c r="G546" s="226"/>
      <c r="H546" s="228" t="s">
        <v>19</v>
      </c>
      <c r="I546" s="230"/>
      <c r="J546" s="226"/>
      <c r="K546" s="226"/>
      <c r="L546" s="231"/>
      <c r="M546" s="232"/>
      <c r="N546" s="233"/>
      <c r="O546" s="233"/>
      <c r="P546" s="233"/>
      <c r="Q546" s="233"/>
      <c r="R546" s="233"/>
      <c r="S546" s="233"/>
      <c r="T546" s="23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5" t="s">
        <v>152</v>
      </c>
      <c r="AU546" s="235" t="s">
        <v>84</v>
      </c>
      <c r="AV546" s="13" t="s">
        <v>82</v>
      </c>
      <c r="AW546" s="13" t="s">
        <v>36</v>
      </c>
      <c r="AX546" s="13" t="s">
        <v>74</v>
      </c>
      <c r="AY546" s="235" t="s">
        <v>141</v>
      </c>
    </row>
    <row r="547" spans="1:51" s="14" customFormat="1" ht="12">
      <c r="A547" s="14"/>
      <c r="B547" s="236"/>
      <c r="C547" s="237"/>
      <c r="D547" s="227" t="s">
        <v>152</v>
      </c>
      <c r="E547" s="238" t="s">
        <v>19</v>
      </c>
      <c r="F547" s="239" t="s">
        <v>858</v>
      </c>
      <c r="G547" s="237"/>
      <c r="H547" s="240">
        <v>16.463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6" t="s">
        <v>152</v>
      </c>
      <c r="AU547" s="246" t="s">
        <v>84</v>
      </c>
      <c r="AV547" s="14" t="s">
        <v>84</v>
      </c>
      <c r="AW547" s="14" t="s">
        <v>36</v>
      </c>
      <c r="AX547" s="14" t="s">
        <v>82</v>
      </c>
      <c r="AY547" s="246" t="s">
        <v>141</v>
      </c>
    </row>
    <row r="548" spans="1:65" s="2" customFormat="1" ht="24.15" customHeight="1">
      <c r="A548" s="40"/>
      <c r="B548" s="41"/>
      <c r="C548" s="207" t="s">
        <v>859</v>
      </c>
      <c r="D548" s="207" t="s">
        <v>144</v>
      </c>
      <c r="E548" s="208" t="s">
        <v>860</v>
      </c>
      <c r="F548" s="209" t="s">
        <v>861</v>
      </c>
      <c r="G548" s="210" t="s">
        <v>259</v>
      </c>
      <c r="H548" s="211">
        <v>30</v>
      </c>
      <c r="I548" s="212"/>
      <c r="J548" s="213">
        <f>ROUND(I548*H548,2)</f>
        <v>0</v>
      </c>
      <c r="K548" s="209" t="s">
        <v>148</v>
      </c>
      <c r="L548" s="46"/>
      <c r="M548" s="214" t="s">
        <v>19</v>
      </c>
      <c r="N548" s="215" t="s">
        <v>45</v>
      </c>
      <c r="O548" s="86"/>
      <c r="P548" s="216">
        <f>O548*H548</f>
        <v>0</v>
      </c>
      <c r="Q548" s="216">
        <v>0.00519</v>
      </c>
      <c r="R548" s="216">
        <f>Q548*H548</f>
        <v>0.1557</v>
      </c>
      <c r="S548" s="216">
        <v>0</v>
      </c>
      <c r="T548" s="217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8" t="s">
        <v>245</v>
      </c>
      <c r="AT548" s="218" t="s">
        <v>144</v>
      </c>
      <c r="AU548" s="218" t="s">
        <v>84</v>
      </c>
      <c r="AY548" s="19" t="s">
        <v>141</v>
      </c>
      <c r="BE548" s="219">
        <f>IF(N548="základní",J548,0)</f>
        <v>0</v>
      </c>
      <c r="BF548" s="219">
        <f>IF(N548="snížená",J548,0)</f>
        <v>0</v>
      </c>
      <c r="BG548" s="219">
        <f>IF(N548="zákl. přenesená",J548,0)</f>
        <v>0</v>
      </c>
      <c r="BH548" s="219">
        <f>IF(N548="sníž. přenesená",J548,0)</f>
        <v>0</v>
      </c>
      <c r="BI548" s="219">
        <f>IF(N548="nulová",J548,0)</f>
        <v>0</v>
      </c>
      <c r="BJ548" s="19" t="s">
        <v>82</v>
      </c>
      <c r="BK548" s="219">
        <f>ROUND(I548*H548,2)</f>
        <v>0</v>
      </c>
      <c r="BL548" s="19" t="s">
        <v>245</v>
      </c>
      <c r="BM548" s="218" t="s">
        <v>862</v>
      </c>
    </row>
    <row r="549" spans="1:47" s="2" customFormat="1" ht="12">
      <c r="A549" s="40"/>
      <c r="B549" s="41"/>
      <c r="C549" s="42"/>
      <c r="D549" s="220" t="s">
        <v>150</v>
      </c>
      <c r="E549" s="42"/>
      <c r="F549" s="221" t="s">
        <v>863</v>
      </c>
      <c r="G549" s="42"/>
      <c r="H549" s="42"/>
      <c r="I549" s="222"/>
      <c r="J549" s="42"/>
      <c r="K549" s="42"/>
      <c r="L549" s="46"/>
      <c r="M549" s="223"/>
      <c r="N549" s="224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150</v>
      </c>
      <c r="AU549" s="19" t="s">
        <v>84</v>
      </c>
    </row>
    <row r="550" spans="1:65" s="2" customFormat="1" ht="24.15" customHeight="1">
      <c r="A550" s="40"/>
      <c r="B550" s="41"/>
      <c r="C550" s="207" t="s">
        <v>864</v>
      </c>
      <c r="D550" s="207" t="s">
        <v>144</v>
      </c>
      <c r="E550" s="208" t="s">
        <v>865</v>
      </c>
      <c r="F550" s="209" t="s">
        <v>866</v>
      </c>
      <c r="G550" s="210" t="s">
        <v>147</v>
      </c>
      <c r="H550" s="211">
        <v>106</v>
      </c>
      <c r="I550" s="212"/>
      <c r="J550" s="213">
        <f>ROUND(I550*H550,2)</f>
        <v>0</v>
      </c>
      <c r="K550" s="209" t="s">
        <v>148</v>
      </c>
      <c r="L550" s="46"/>
      <c r="M550" s="214" t="s">
        <v>19</v>
      </c>
      <c r="N550" s="215" t="s">
        <v>45</v>
      </c>
      <c r="O550" s="86"/>
      <c r="P550" s="216">
        <f>O550*H550</f>
        <v>0</v>
      </c>
      <c r="Q550" s="216">
        <v>0.02187</v>
      </c>
      <c r="R550" s="216">
        <f>Q550*H550</f>
        <v>2.31822</v>
      </c>
      <c r="S550" s="216">
        <v>0</v>
      </c>
      <c r="T550" s="217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8" t="s">
        <v>245</v>
      </c>
      <c r="AT550" s="218" t="s">
        <v>144</v>
      </c>
      <c r="AU550" s="218" t="s">
        <v>84</v>
      </c>
      <c r="AY550" s="19" t="s">
        <v>141</v>
      </c>
      <c r="BE550" s="219">
        <f>IF(N550="základní",J550,0)</f>
        <v>0</v>
      </c>
      <c r="BF550" s="219">
        <f>IF(N550="snížená",J550,0)</f>
        <v>0</v>
      </c>
      <c r="BG550" s="219">
        <f>IF(N550="zákl. přenesená",J550,0)</f>
        <v>0</v>
      </c>
      <c r="BH550" s="219">
        <f>IF(N550="sníž. přenesená",J550,0)</f>
        <v>0</v>
      </c>
      <c r="BI550" s="219">
        <f>IF(N550="nulová",J550,0)</f>
        <v>0</v>
      </c>
      <c r="BJ550" s="19" t="s">
        <v>82</v>
      </c>
      <c r="BK550" s="219">
        <f>ROUND(I550*H550,2)</f>
        <v>0</v>
      </c>
      <c r="BL550" s="19" t="s">
        <v>245</v>
      </c>
      <c r="BM550" s="218" t="s">
        <v>867</v>
      </c>
    </row>
    <row r="551" spans="1:47" s="2" customFormat="1" ht="12">
      <c r="A551" s="40"/>
      <c r="B551" s="41"/>
      <c r="C551" s="42"/>
      <c r="D551" s="220" t="s">
        <v>150</v>
      </c>
      <c r="E551" s="42"/>
      <c r="F551" s="221" t="s">
        <v>868</v>
      </c>
      <c r="G551" s="42"/>
      <c r="H551" s="42"/>
      <c r="I551" s="222"/>
      <c r="J551" s="42"/>
      <c r="K551" s="42"/>
      <c r="L551" s="46"/>
      <c r="M551" s="223"/>
      <c r="N551" s="224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150</v>
      </c>
      <c r="AU551" s="19" t="s">
        <v>84</v>
      </c>
    </row>
    <row r="552" spans="1:51" s="13" customFormat="1" ht="12">
      <c r="A552" s="13"/>
      <c r="B552" s="225"/>
      <c r="C552" s="226"/>
      <c r="D552" s="227" t="s">
        <v>152</v>
      </c>
      <c r="E552" s="228" t="s">
        <v>19</v>
      </c>
      <c r="F552" s="229" t="s">
        <v>194</v>
      </c>
      <c r="G552" s="226"/>
      <c r="H552" s="228" t="s">
        <v>19</v>
      </c>
      <c r="I552" s="230"/>
      <c r="J552" s="226"/>
      <c r="K552" s="226"/>
      <c r="L552" s="231"/>
      <c r="M552" s="232"/>
      <c r="N552" s="233"/>
      <c r="O552" s="233"/>
      <c r="P552" s="233"/>
      <c r="Q552" s="233"/>
      <c r="R552" s="233"/>
      <c r="S552" s="233"/>
      <c r="T552" s="23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5" t="s">
        <v>152</v>
      </c>
      <c r="AU552" s="235" t="s">
        <v>84</v>
      </c>
      <c r="AV552" s="13" t="s">
        <v>82</v>
      </c>
      <c r="AW552" s="13" t="s">
        <v>36</v>
      </c>
      <c r="AX552" s="13" t="s">
        <v>74</v>
      </c>
      <c r="AY552" s="235" t="s">
        <v>141</v>
      </c>
    </row>
    <row r="553" spans="1:51" s="14" customFormat="1" ht="12">
      <c r="A553" s="14"/>
      <c r="B553" s="236"/>
      <c r="C553" s="237"/>
      <c r="D553" s="227" t="s">
        <v>152</v>
      </c>
      <c r="E553" s="238" t="s">
        <v>19</v>
      </c>
      <c r="F553" s="239" t="s">
        <v>369</v>
      </c>
      <c r="G553" s="237"/>
      <c r="H553" s="240">
        <v>35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6" t="s">
        <v>152</v>
      </c>
      <c r="AU553" s="246" t="s">
        <v>84</v>
      </c>
      <c r="AV553" s="14" t="s">
        <v>84</v>
      </c>
      <c r="AW553" s="14" t="s">
        <v>36</v>
      </c>
      <c r="AX553" s="14" t="s">
        <v>74</v>
      </c>
      <c r="AY553" s="246" t="s">
        <v>141</v>
      </c>
    </row>
    <row r="554" spans="1:51" s="14" customFormat="1" ht="12">
      <c r="A554" s="14"/>
      <c r="B554" s="236"/>
      <c r="C554" s="237"/>
      <c r="D554" s="227" t="s">
        <v>152</v>
      </c>
      <c r="E554" s="238" t="s">
        <v>19</v>
      </c>
      <c r="F554" s="239" t="s">
        <v>308</v>
      </c>
      <c r="G554" s="237"/>
      <c r="H554" s="240">
        <v>25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6" t="s">
        <v>152</v>
      </c>
      <c r="AU554" s="246" t="s">
        <v>84</v>
      </c>
      <c r="AV554" s="14" t="s">
        <v>84</v>
      </c>
      <c r="AW554" s="14" t="s">
        <v>36</v>
      </c>
      <c r="AX554" s="14" t="s">
        <v>74</v>
      </c>
      <c r="AY554" s="246" t="s">
        <v>141</v>
      </c>
    </row>
    <row r="555" spans="1:51" s="13" customFormat="1" ht="12">
      <c r="A555" s="13"/>
      <c r="B555" s="225"/>
      <c r="C555" s="226"/>
      <c r="D555" s="227" t="s">
        <v>152</v>
      </c>
      <c r="E555" s="228" t="s">
        <v>19</v>
      </c>
      <c r="F555" s="229" t="s">
        <v>200</v>
      </c>
      <c r="G555" s="226"/>
      <c r="H555" s="228" t="s">
        <v>19</v>
      </c>
      <c r="I555" s="230"/>
      <c r="J555" s="226"/>
      <c r="K555" s="226"/>
      <c r="L555" s="231"/>
      <c r="M555" s="232"/>
      <c r="N555" s="233"/>
      <c r="O555" s="233"/>
      <c r="P555" s="233"/>
      <c r="Q555" s="233"/>
      <c r="R555" s="233"/>
      <c r="S555" s="233"/>
      <c r="T555" s="23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5" t="s">
        <v>152</v>
      </c>
      <c r="AU555" s="235" t="s">
        <v>84</v>
      </c>
      <c r="AV555" s="13" t="s">
        <v>82</v>
      </c>
      <c r="AW555" s="13" t="s">
        <v>36</v>
      </c>
      <c r="AX555" s="13" t="s">
        <v>74</v>
      </c>
      <c r="AY555" s="235" t="s">
        <v>141</v>
      </c>
    </row>
    <row r="556" spans="1:51" s="14" customFormat="1" ht="12">
      <c r="A556" s="14"/>
      <c r="B556" s="236"/>
      <c r="C556" s="237"/>
      <c r="D556" s="227" t="s">
        <v>152</v>
      </c>
      <c r="E556" s="238" t="s">
        <v>19</v>
      </c>
      <c r="F556" s="239" t="s">
        <v>431</v>
      </c>
      <c r="G556" s="237"/>
      <c r="H556" s="240">
        <v>46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6" t="s">
        <v>152</v>
      </c>
      <c r="AU556" s="246" t="s">
        <v>84</v>
      </c>
      <c r="AV556" s="14" t="s">
        <v>84</v>
      </c>
      <c r="AW556" s="14" t="s">
        <v>36</v>
      </c>
      <c r="AX556" s="14" t="s">
        <v>74</v>
      </c>
      <c r="AY556" s="246" t="s">
        <v>141</v>
      </c>
    </row>
    <row r="557" spans="1:51" s="15" customFormat="1" ht="12">
      <c r="A557" s="15"/>
      <c r="B557" s="247"/>
      <c r="C557" s="248"/>
      <c r="D557" s="227" t="s">
        <v>152</v>
      </c>
      <c r="E557" s="249" t="s">
        <v>19</v>
      </c>
      <c r="F557" s="250" t="s">
        <v>205</v>
      </c>
      <c r="G557" s="248"/>
      <c r="H557" s="251">
        <v>106</v>
      </c>
      <c r="I557" s="252"/>
      <c r="J557" s="248"/>
      <c r="K557" s="248"/>
      <c r="L557" s="253"/>
      <c r="M557" s="254"/>
      <c r="N557" s="255"/>
      <c r="O557" s="255"/>
      <c r="P557" s="255"/>
      <c r="Q557" s="255"/>
      <c r="R557" s="255"/>
      <c r="S557" s="255"/>
      <c r="T557" s="256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57" t="s">
        <v>152</v>
      </c>
      <c r="AU557" s="257" t="s">
        <v>84</v>
      </c>
      <c r="AV557" s="15" t="s">
        <v>142</v>
      </c>
      <c r="AW557" s="15" t="s">
        <v>36</v>
      </c>
      <c r="AX557" s="15" t="s">
        <v>82</v>
      </c>
      <c r="AY557" s="257" t="s">
        <v>141</v>
      </c>
    </row>
    <row r="558" spans="1:65" s="2" customFormat="1" ht="24.15" customHeight="1">
      <c r="A558" s="40"/>
      <c r="B558" s="41"/>
      <c r="C558" s="207" t="s">
        <v>869</v>
      </c>
      <c r="D558" s="207" t="s">
        <v>144</v>
      </c>
      <c r="E558" s="208" t="s">
        <v>870</v>
      </c>
      <c r="F558" s="209" t="s">
        <v>871</v>
      </c>
      <c r="G558" s="210" t="s">
        <v>147</v>
      </c>
      <c r="H558" s="211">
        <v>42</v>
      </c>
      <c r="I558" s="212"/>
      <c r="J558" s="213">
        <f>ROUND(I558*H558,2)</f>
        <v>0</v>
      </c>
      <c r="K558" s="209" t="s">
        <v>148</v>
      </c>
      <c r="L558" s="46"/>
      <c r="M558" s="214" t="s">
        <v>19</v>
      </c>
      <c r="N558" s="215" t="s">
        <v>45</v>
      </c>
      <c r="O558" s="86"/>
      <c r="P558" s="216">
        <f>O558*H558</f>
        <v>0</v>
      </c>
      <c r="Q558" s="216">
        <v>0</v>
      </c>
      <c r="R558" s="216">
        <f>Q558*H558</f>
        <v>0</v>
      </c>
      <c r="S558" s="216">
        <v>0.02831</v>
      </c>
      <c r="T558" s="217">
        <f>S558*H558</f>
        <v>1.18902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8" t="s">
        <v>245</v>
      </c>
      <c r="AT558" s="218" t="s">
        <v>144</v>
      </c>
      <c r="AU558" s="218" t="s">
        <v>84</v>
      </c>
      <c r="AY558" s="19" t="s">
        <v>141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9" t="s">
        <v>82</v>
      </c>
      <c r="BK558" s="219">
        <f>ROUND(I558*H558,2)</f>
        <v>0</v>
      </c>
      <c r="BL558" s="19" t="s">
        <v>245</v>
      </c>
      <c r="BM558" s="218" t="s">
        <v>872</v>
      </c>
    </row>
    <row r="559" spans="1:47" s="2" customFormat="1" ht="12">
      <c r="A559" s="40"/>
      <c r="B559" s="41"/>
      <c r="C559" s="42"/>
      <c r="D559" s="220" t="s">
        <v>150</v>
      </c>
      <c r="E559" s="42"/>
      <c r="F559" s="221" t="s">
        <v>873</v>
      </c>
      <c r="G559" s="42"/>
      <c r="H559" s="42"/>
      <c r="I559" s="222"/>
      <c r="J559" s="42"/>
      <c r="K559" s="42"/>
      <c r="L559" s="46"/>
      <c r="M559" s="223"/>
      <c r="N559" s="224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150</v>
      </c>
      <c r="AU559" s="19" t="s">
        <v>84</v>
      </c>
    </row>
    <row r="560" spans="1:51" s="13" customFormat="1" ht="12">
      <c r="A560" s="13"/>
      <c r="B560" s="225"/>
      <c r="C560" s="226"/>
      <c r="D560" s="227" t="s">
        <v>152</v>
      </c>
      <c r="E560" s="228" t="s">
        <v>19</v>
      </c>
      <c r="F560" s="229" t="s">
        <v>194</v>
      </c>
      <c r="G560" s="226"/>
      <c r="H560" s="228" t="s">
        <v>19</v>
      </c>
      <c r="I560" s="230"/>
      <c r="J560" s="226"/>
      <c r="K560" s="226"/>
      <c r="L560" s="231"/>
      <c r="M560" s="232"/>
      <c r="N560" s="233"/>
      <c r="O560" s="233"/>
      <c r="P560" s="233"/>
      <c r="Q560" s="233"/>
      <c r="R560" s="233"/>
      <c r="S560" s="233"/>
      <c r="T560" s="23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5" t="s">
        <v>152</v>
      </c>
      <c r="AU560" s="235" t="s">
        <v>84</v>
      </c>
      <c r="AV560" s="13" t="s">
        <v>82</v>
      </c>
      <c r="AW560" s="13" t="s">
        <v>36</v>
      </c>
      <c r="AX560" s="13" t="s">
        <v>74</v>
      </c>
      <c r="AY560" s="235" t="s">
        <v>141</v>
      </c>
    </row>
    <row r="561" spans="1:51" s="14" customFormat="1" ht="12">
      <c r="A561" s="14"/>
      <c r="B561" s="236"/>
      <c r="C561" s="237"/>
      <c r="D561" s="227" t="s">
        <v>152</v>
      </c>
      <c r="E561" s="238" t="s">
        <v>19</v>
      </c>
      <c r="F561" s="239" t="s">
        <v>413</v>
      </c>
      <c r="G561" s="237"/>
      <c r="H561" s="240">
        <v>42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152</v>
      </c>
      <c r="AU561" s="246" t="s">
        <v>84</v>
      </c>
      <c r="AV561" s="14" t="s">
        <v>84</v>
      </c>
      <c r="AW561" s="14" t="s">
        <v>36</v>
      </c>
      <c r="AX561" s="14" t="s">
        <v>82</v>
      </c>
      <c r="AY561" s="246" t="s">
        <v>141</v>
      </c>
    </row>
    <row r="562" spans="1:65" s="2" customFormat="1" ht="24.15" customHeight="1">
      <c r="A562" s="40"/>
      <c r="B562" s="41"/>
      <c r="C562" s="207" t="s">
        <v>874</v>
      </c>
      <c r="D562" s="207" t="s">
        <v>144</v>
      </c>
      <c r="E562" s="208" t="s">
        <v>875</v>
      </c>
      <c r="F562" s="209" t="s">
        <v>876</v>
      </c>
      <c r="G562" s="210" t="s">
        <v>242</v>
      </c>
      <c r="H562" s="211">
        <v>4</v>
      </c>
      <c r="I562" s="212"/>
      <c r="J562" s="213">
        <f>ROUND(I562*H562,2)</f>
        <v>0</v>
      </c>
      <c r="K562" s="209" t="s">
        <v>148</v>
      </c>
      <c r="L562" s="46"/>
      <c r="M562" s="214" t="s">
        <v>19</v>
      </c>
      <c r="N562" s="215" t="s">
        <v>45</v>
      </c>
      <c r="O562" s="86"/>
      <c r="P562" s="216">
        <f>O562*H562</f>
        <v>0</v>
      </c>
      <c r="Q562" s="216">
        <v>3E-05</v>
      </c>
      <c r="R562" s="216">
        <f>Q562*H562</f>
        <v>0.00012</v>
      </c>
      <c r="S562" s="216">
        <v>0</v>
      </c>
      <c r="T562" s="217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8" t="s">
        <v>245</v>
      </c>
      <c r="AT562" s="218" t="s">
        <v>144</v>
      </c>
      <c r="AU562" s="218" t="s">
        <v>84</v>
      </c>
      <c r="AY562" s="19" t="s">
        <v>141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9" t="s">
        <v>82</v>
      </c>
      <c r="BK562" s="219">
        <f>ROUND(I562*H562,2)</f>
        <v>0</v>
      </c>
      <c r="BL562" s="19" t="s">
        <v>245</v>
      </c>
      <c r="BM562" s="218" t="s">
        <v>877</v>
      </c>
    </row>
    <row r="563" spans="1:47" s="2" customFormat="1" ht="12">
      <c r="A563" s="40"/>
      <c r="B563" s="41"/>
      <c r="C563" s="42"/>
      <c r="D563" s="220" t="s">
        <v>150</v>
      </c>
      <c r="E563" s="42"/>
      <c r="F563" s="221" t="s">
        <v>878</v>
      </c>
      <c r="G563" s="42"/>
      <c r="H563" s="42"/>
      <c r="I563" s="222"/>
      <c r="J563" s="42"/>
      <c r="K563" s="42"/>
      <c r="L563" s="46"/>
      <c r="M563" s="223"/>
      <c r="N563" s="224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150</v>
      </c>
      <c r="AU563" s="19" t="s">
        <v>84</v>
      </c>
    </row>
    <row r="564" spans="1:65" s="2" customFormat="1" ht="16.5" customHeight="1">
      <c r="A564" s="40"/>
      <c r="B564" s="41"/>
      <c r="C564" s="261" t="s">
        <v>879</v>
      </c>
      <c r="D564" s="261" t="s">
        <v>400</v>
      </c>
      <c r="E564" s="262" t="s">
        <v>880</v>
      </c>
      <c r="F564" s="263" t="s">
        <v>881</v>
      </c>
      <c r="G564" s="264" t="s">
        <v>242</v>
      </c>
      <c r="H564" s="265">
        <v>4</v>
      </c>
      <c r="I564" s="266"/>
      <c r="J564" s="267">
        <f>ROUND(I564*H564,2)</f>
        <v>0</v>
      </c>
      <c r="K564" s="263" t="s">
        <v>148</v>
      </c>
      <c r="L564" s="268"/>
      <c r="M564" s="269" t="s">
        <v>19</v>
      </c>
      <c r="N564" s="270" t="s">
        <v>45</v>
      </c>
      <c r="O564" s="86"/>
      <c r="P564" s="216">
        <f>O564*H564</f>
        <v>0</v>
      </c>
      <c r="Q564" s="216">
        <v>0.0014</v>
      </c>
      <c r="R564" s="216">
        <f>Q564*H564</f>
        <v>0.0056</v>
      </c>
      <c r="S564" s="216">
        <v>0</v>
      </c>
      <c r="T564" s="217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8" t="s">
        <v>351</v>
      </c>
      <c r="AT564" s="218" t="s">
        <v>400</v>
      </c>
      <c r="AU564" s="218" t="s">
        <v>84</v>
      </c>
      <c r="AY564" s="19" t="s">
        <v>141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9" t="s">
        <v>82</v>
      </c>
      <c r="BK564" s="219">
        <f>ROUND(I564*H564,2)</f>
        <v>0</v>
      </c>
      <c r="BL564" s="19" t="s">
        <v>245</v>
      </c>
      <c r="BM564" s="218" t="s">
        <v>882</v>
      </c>
    </row>
    <row r="565" spans="1:65" s="2" customFormat="1" ht="33" customHeight="1">
      <c r="A565" s="40"/>
      <c r="B565" s="41"/>
      <c r="C565" s="207" t="s">
        <v>883</v>
      </c>
      <c r="D565" s="207" t="s">
        <v>144</v>
      </c>
      <c r="E565" s="208" t="s">
        <v>884</v>
      </c>
      <c r="F565" s="209" t="s">
        <v>885</v>
      </c>
      <c r="G565" s="210" t="s">
        <v>242</v>
      </c>
      <c r="H565" s="211">
        <v>1</v>
      </c>
      <c r="I565" s="212"/>
      <c r="J565" s="213">
        <f>ROUND(I565*H565,2)</f>
        <v>0</v>
      </c>
      <c r="K565" s="209" t="s">
        <v>148</v>
      </c>
      <c r="L565" s="46"/>
      <c r="M565" s="214" t="s">
        <v>19</v>
      </c>
      <c r="N565" s="215" t="s">
        <v>45</v>
      </c>
      <c r="O565" s="86"/>
      <c r="P565" s="216">
        <f>O565*H565</f>
        <v>0</v>
      </c>
      <c r="Q565" s="216">
        <v>0</v>
      </c>
      <c r="R565" s="216">
        <f>Q565*H565</f>
        <v>0</v>
      </c>
      <c r="S565" s="216">
        <v>0</v>
      </c>
      <c r="T565" s="217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8" t="s">
        <v>245</v>
      </c>
      <c r="AT565" s="218" t="s">
        <v>144</v>
      </c>
      <c r="AU565" s="218" t="s">
        <v>84</v>
      </c>
      <c r="AY565" s="19" t="s">
        <v>141</v>
      </c>
      <c r="BE565" s="219">
        <f>IF(N565="základní",J565,0)</f>
        <v>0</v>
      </c>
      <c r="BF565" s="219">
        <f>IF(N565="snížená",J565,0)</f>
        <v>0</v>
      </c>
      <c r="BG565" s="219">
        <f>IF(N565="zákl. přenesená",J565,0)</f>
        <v>0</v>
      </c>
      <c r="BH565" s="219">
        <f>IF(N565="sníž. přenesená",J565,0)</f>
        <v>0</v>
      </c>
      <c r="BI565" s="219">
        <f>IF(N565="nulová",J565,0)</f>
        <v>0</v>
      </c>
      <c r="BJ565" s="19" t="s">
        <v>82</v>
      </c>
      <c r="BK565" s="219">
        <f>ROUND(I565*H565,2)</f>
        <v>0</v>
      </c>
      <c r="BL565" s="19" t="s">
        <v>245</v>
      </c>
      <c r="BM565" s="218" t="s">
        <v>886</v>
      </c>
    </row>
    <row r="566" spans="1:47" s="2" customFormat="1" ht="12">
      <c r="A566" s="40"/>
      <c r="B566" s="41"/>
      <c r="C566" s="42"/>
      <c r="D566" s="220" t="s">
        <v>150</v>
      </c>
      <c r="E566" s="42"/>
      <c r="F566" s="221" t="s">
        <v>887</v>
      </c>
      <c r="G566" s="42"/>
      <c r="H566" s="42"/>
      <c r="I566" s="222"/>
      <c r="J566" s="42"/>
      <c r="K566" s="42"/>
      <c r="L566" s="46"/>
      <c r="M566" s="223"/>
      <c r="N566" s="224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150</v>
      </c>
      <c r="AU566" s="19" t="s">
        <v>84</v>
      </c>
    </row>
    <row r="567" spans="1:65" s="2" customFormat="1" ht="16.5" customHeight="1">
      <c r="A567" s="40"/>
      <c r="B567" s="41"/>
      <c r="C567" s="261" t="s">
        <v>888</v>
      </c>
      <c r="D567" s="261" t="s">
        <v>400</v>
      </c>
      <c r="E567" s="262" t="s">
        <v>889</v>
      </c>
      <c r="F567" s="263" t="s">
        <v>890</v>
      </c>
      <c r="G567" s="264" t="s">
        <v>242</v>
      </c>
      <c r="H567" s="265">
        <v>1</v>
      </c>
      <c r="I567" s="266"/>
      <c r="J567" s="267">
        <f>ROUND(I567*H567,2)</f>
        <v>0</v>
      </c>
      <c r="K567" s="263" t="s">
        <v>148</v>
      </c>
      <c r="L567" s="268"/>
      <c r="M567" s="269" t="s">
        <v>19</v>
      </c>
      <c r="N567" s="270" t="s">
        <v>45</v>
      </c>
      <c r="O567" s="86"/>
      <c r="P567" s="216">
        <f>O567*H567</f>
        <v>0</v>
      </c>
      <c r="Q567" s="216">
        <v>0.081</v>
      </c>
      <c r="R567" s="216">
        <f>Q567*H567</f>
        <v>0.081</v>
      </c>
      <c r="S567" s="216">
        <v>0</v>
      </c>
      <c r="T567" s="217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8" t="s">
        <v>351</v>
      </c>
      <c r="AT567" s="218" t="s">
        <v>400</v>
      </c>
      <c r="AU567" s="218" t="s">
        <v>84</v>
      </c>
      <c r="AY567" s="19" t="s">
        <v>141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19" t="s">
        <v>82</v>
      </c>
      <c r="BK567" s="219">
        <f>ROUND(I567*H567,2)</f>
        <v>0</v>
      </c>
      <c r="BL567" s="19" t="s">
        <v>245</v>
      </c>
      <c r="BM567" s="218" t="s">
        <v>891</v>
      </c>
    </row>
    <row r="568" spans="1:65" s="2" customFormat="1" ht="24.15" customHeight="1">
      <c r="A568" s="40"/>
      <c r="B568" s="41"/>
      <c r="C568" s="207" t="s">
        <v>892</v>
      </c>
      <c r="D568" s="207" t="s">
        <v>144</v>
      </c>
      <c r="E568" s="208" t="s">
        <v>893</v>
      </c>
      <c r="F568" s="209" t="s">
        <v>894</v>
      </c>
      <c r="G568" s="210" t="s">
        <v>147</v>
      </c>
      <c r="H568" s="211">
        <v>147</v>
      </c>
      <c r="I568" s="212"/>
      <c r="J568" s="213">
        <f>ROUND(I568*H568,2)</f>
        <v>0</v>
      </c>
      <c r="K568" s="209" t="s">
        <v>148</v>
      </c>
      <c r="L568" s="46"/>
      <c r="M568" s="214" t="s">
        <v>19</v>
      </c>
      <c r="N568" s="215" t="s">
        <v>45</v>
      </c>
      <c r="O568" s="86"/>
      <c r="P568" s="216">
        <f>O568*H568</f>
        <v>0</v>
      </c>
      <c r="Q568" s="216">
        <v>0.00117</v>
      </c>
      <c r="R568" s="216">
        <f>Q568*H568</f>
        <v>0.17199</v>
      </c>
      <c r="S568" s="216">
        <v>0</v>
      </c>
      <c r="T568" s="217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8" t="s">
        <v>245</v>
      </c>
      <c r="AT568" s="218" t="s">
        <v>144</v>
      </c>
      <c r="AU568" s="218" t="s">
        <v>84</v>
      </c>
      <c r="AY568" s="19" t="s">
        <v>141</v>
      </c>
      <c r="BE568" s="219">
        <f>IF(N568="základní",J568,0)</f>
        <v>0</v>
      </c>
      <c r="BF568" s="219">
        <f>IF(N568="snížená",J568,0)</f>
        <v>0</v>
      </c>
      <c r="BG568" s="219">
        <f>IF(N568="zákl. přenesená",J568,0)</f>
        <v>0</v>
      </c>
      <c r="BH568" s="219">
        <f>IF(N568="sníž. přenesená",J568,0)</f>
        <v>0</v>
      </c>
      <c r="BI568" s="219">
        <f>IF(N568="nulová",J568,0)</f>
        <v>0</v>
      </c>
      <c r="BJ568" s="19" t="s">
        <v>82</v>
      </c>
      <c r="BK568" s="219">
        <f>ROUND(I568*H568,2)</f>
        <v>0</v>
      </c>
      <c r="BL568" s="19" t="s">
        <v>245</v>
      </c>
      <c r="BM568" s="218" t="s">
        <v>895</v>
      </c>
    </row>
    <row r="569" spans="1:47" s="2" customFormat="1" ht="12">
      <c r="A569" s="40"/>
      <c r="B569" s="41"/>
      <c r="C569" s="42"/>
      <c r="D569" s="220" t="s">
        <v>150</v>
      </c>
      <c r="E569" s="42"/>
      <c r="F569" s="221" t="s">
        <v>896</v>
      </c>
      <c r="G569" s="42"/>
      <c r="H569" s="42"/>
      <c r="I569" s="222"/>
      <c r="J569" s="42"/>
      <c r="K569" s="42"/>
      <c r="L569" s="46"/>
      <c r="M569" s="223"/>
      <c r="N569" s="224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150</v>
      </c>
      <c r="AU569" s="19" t="s">
        <v>84</v>
      </c>
    </row>
    <row r="570" spans="1:51" s="13" customFormat="1" ht="12">
      <c r="A570" s="13"/>
      <c r="B570" s="225"/>
      <c r="C570" s="226"/>
      <c r="D570" s="227" t="s">
        <v>152</v>
      </c>
      <c r="E570" s="228" t="s">
        <v>19</v>
      </c>
      <c r="F570" s="229" t="s">
        <v>196</v>
      </c>
      <c r="G570" s="226"/>
      <c r="H570" s="228" t="s">
        <v>19</v>
      </c>
      <c r="I570" s="230"/>
      <c r="J570" s="226"/>
      <c r="K570" s="226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152</v>
      </c>
      <c r="AU570" s="235" t="s">
        <v>84</v>
      </c>
      <c r="AV570" s="13" t="s">
        <v>82</v>
      </c>
      <c r="AW570" s="13" t="s">
        <v>36</v>
      </c>
      <c r="AX570" s="13" t="s">
        <v>74</v>
      </c>
      <c r="AY570" s="235" t="s">
        <v>141</v>
      </c>
    </row>
    <row r="571" spans="1:51" s="14" customFormat="1" ht="12">
      <c r="A571" s="14"/>
      <c r="B571" s="236"/>
      <c r="C571" s="237"/>
      <c r="D571" s="227" t="s">
        <v>152</v>
      </c>
      <c r="E571" s="238" t="s">
        <v>19</v>
      </c>
      <c r="F571" s="239" t="s">
        <v>508</v>
      </c>
      <c r="G571" s="237"/>
      <c r="H571" s="240">
        <v>62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152</v>
      </c>
      <c r="AU571" s="246" t="s">
        <v>84</v>
      </c>
      <c r="AV571" s="14" t="s">
        <v>84</v>
      </c>
      <c r="AW571" s="14" t="s">
        <v>36</v>
      </c>
      <c r="AX571" s="14" t="s">
        <v>74</v>
      </c>
      <c r="AY571" s="246" t="s">
        <v>141</v>
      </c>
    </row>
    <row r="572" spans="1:51" s="13" customFormat="1" ht="12">
      <c r="A572" s="13"/>
      <c r="B572" s="225"/>
      <c r="C572" s="226"/>
      <c r="D572" s="227" t="s">
        <v>152</v>
      </c>
      <c r="E572" s="228" t="s">
        <v>19</v>
      </c>
      <c r="F572" s="229" t="s">
        <v>201</v>
      </c>
      <c r="G572" s="226"/>
      <c r="H572" s="228" t="s">
        <v>19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152</v>
      </c>
      <c r="AU572" s="235" t="s">
        <v>84</v>
      </c>
      <c r="AV572" s="13" t="s">
        <v>82</v>
      </c>
      <c r="AW572" s="13" t="s">
        <v>36</v>
      </c>
      <c r="AX572" s="13" t="s">
        <v>74</v>
      </c>
      <c r="AY572" s="235" t="s">
        <v>141</v>
      </c>
    </row>
    <row r="573" spans="1:51" s="14" customFormat="1" ht="12">
      <c r="A573" s="14"/>
      <c r="B573" s="236"/>
      <c r="C573" s="237"/>
      <c r="D573" s="227" t="s">
        <v>152</v>
      </c>
      <c r="E573" s="238" t="s">
        <v>19</v>
      </c>
      <c r="F573" s="239" t="s">
        <v>606</v>
      </c>
      <c r="G573" s="237"/>
      <c r="H573" s="240">
        <v>85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152</v>
      </c>
      <c r="AU573" s="246" t="s">
        <v>84</v>
      </c>
      <c r="AV573" s="14" t="s">
        <v>84</v>
      </c>
      <c r="AW573" s="14" t="s">
        <v>36</v>
      </c>
      <c r="AX573" s="14" t="s">
        <v>74</v>
      </c>
      <c r="AY573" s="246" t="s">
        <v>141</v>
      </c>
    </row>
    <row r="574" spans="1:51" s="15" customFormat="1" ht="12">
      <c r="A574" s="15"/>
      <c r="B574" s="247"/>
      <c r="C574" s="248"/>
      <c r="D574" s="227" t="s">
        <v>152</v>
      </c>
      <c r="E574" s="249" t="s">
        <v>19</v>
      </c>
      <c r="F574" s="250" t="s">
        <v>205</v>
      </c>
      <c r="G574" s="248"/>
      <c r="H574" s="251">
        <v>147</v>
      </c>
      <c r="I574" s="252"/>
      <c r="J574" s="248"/>
      <c r="K574" s="248"/>
      <c r="L574" s="253"/>
      <c r="M574" s="254"/>
      <c r="N574" s="255"/>
      <c r="O574" s="255"/>
      <c r="P574" s="255"/>
      <c r="Q574" s="255"/>
      <c r="R574" s="255"/>
      <c r="S574" s="255"/>
      <c r="T574" s="256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7" t="s">
        <v>152</v>
      </c>
      <c r="AU574" s="257" t="s">
        <v>84</v>
      </c>
      <c r="AV574" s="15" t="s">
        <v>142</v>
      </c>
      <c r="AW574" s="15" t="s">
        <v>36</v>
      </c>
      <c r="AX574" s="15" t="s">
        <v>82</v>
      </c>
      <c r="AY574" s="257" t="s">
        <v>141</v>
      </c>
    </row>
    <row r="575" spans="1:65" s="2" customFormat="1" ht="24.15" customHeight="1">
      <c r="A575" s="40"/>
      <c r="B575" s="41"/>
      <c r="C575" s="261" t="s">
        <v>897</v>
      </c>
      <c r="D575" s="261" t="s">
        <v>400</v>
      </c>
      <c r="E575" s="262" t="s">
        <v>898</v>
      </c>
      <c r="F575" s="263" t="s">
        <v>899</v>
      </c>
      <c r="G575" s="264" t="s">
        <v>147</v>
      </c>
      <c r="H575" s="265">
        <v>169.05</v>
      </c>
      <c r="I575" s="266"/>
      <c r="J575" s="267">
        <f>ROUND(I575*H575,2)</f>
        <v>0</v>
      </c>
      <c r="K575" s="263" t="s">
        <v>148</v>
      </c>
      <c r="L575" s="268"/>
      <c r="M575" s="269" t="s">
        <v>19</v>
      </c>
      <c r="N575" s="270" t="s">
        <v>45</v>
      </c>
      <c r="O575" s="86"/>
      <c r="P575" s="216">
        <f>O575*H575</f>
        <v>0</v>
      </c>
      <c r="Q575" s="216">
        <v>0.0021</v>
      </c>
      <c r="R575" s="216">
        <f>Q575*H575</f>
        <v>0.355005</v>
      </c>
      <c r="S575" s="216">
        <v>0</v>
      </c>
      <c r="T575" s="21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8" t="s">
        <v>351</v>
      </c>
      <c r="AT575" s="218" t="s">
        <v>400</v>
      </c>
      <c r="AU575" s="218" t="s">
        <v>84</v>
      </c>
      <c r="AY575" s="19" t="s">
        <v>141</v>
      </c>
      <c r="BE575" s="219">
        <f>IF(N575="základní",J575,0)</f>
        <v>0</v>
      </c>
      <c r="BF575" s="219">
        <f>IF(N575="snížená",J575,0)</f>
        <v>0</v>
      </c>
      <c r="BG575" s="219">
        <f>IF(N575="zákl. přenesená",J575,0)</f>
        <v>0</v>
      </c>
      <c r="BH575" s="219">
        <f>IF(N575="sníž. přenesená",J575,0)</f>
        <v>0</v>
      </c>
      <c r="BI575" s="219">
        <f>IF(N575="nulová",J575,0)</f>
        <v>0</v>
      </c>
      <c r="BJ575" s="19" t="s">
        <v>82</v>
      </c>
      <c r="BK575" s="219">
        <f>ROUND(I575*H575,2)</f>
        <v>0</v>
      </c>
      <c r="BL575" s="19" t="s">
        <v>245</v>
      </c>
      <c r="BM575" s="218" t="s">
        <v>900</v>
      </c>
    </row>
    <row r="576" spans="1:51" s="14" customFormat="1" ht="12">
      <c r="A576" s="14"/>
      <c r="B576" s="236"/>
      <c r="C576" s="237"/>
      <c r="D576" s="227" t="s">
        <v>152</v>
      </c>
      <c r="E576" s="237"/>
      <c r="F576" s="239" t="s">
        <v>901</v>
      </c>
      <c r="G576" s="237"/>
      <c r="H576" s="240">
        <v>169.05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6" t="s">
        <v>152</v>
      </c>
      <c r="AU576" s="246" t="s">
        <v>84</v>
      </c>
      <c r="AV576" s="14" t="s">
        <v>84</v>
      </c>
      <c r="AW576" s="14" t="s">
        <v>4</v>
      </c>
      <c r="AX576" s="14" t="s">
        <v>82</v>
      </c>
      <c r="AY576" s="246" t="s">
        <v>141</v>
      </c>
    </row>
    <row r="577" spans="1:65" s="2" customFormat="1" ht="24.15" customHeight="1">
      <c r="A577" s="40"/>
      <c r="B577" s="41"/>
      <c r="C577" s="207" t="s">
        <v>339</v>
      </c>
      <c r="D577" s="207" t="s">
        <v>144</v>
      </c>
      <c r="E577" s="208" t="s">
        <v>902</v>
      </c>
      <c r="F577" s="209" t="s">
        <v>903</v>
      </c>
      <c r="G577" s="210" t="s">
        <v>147</v>
      </c>
      <c r="H577" s="211">
        <v>52</v>
      </c>
      <c r="I577" s="212"/>
      <c r="J577" s="213">
        <f>ROUND(I577*H577,2)</f>
        <v>0</v>
      </c>
      <c r="K577" s="209" t="s">
        <v>19</v>
      </c>
      <c r="L577" s="46"/>
      <c r="M577" s="214" t="s">
        <v>19</v>
      </c>
      <c r="N577" s="215" t="s">
        <v>45</v>
      </c>
      <c r="O577" s="86"/>
      <c r="P577" s="216">
        <f>O577*H577</f>
        <v>0</v>
      </c>
      <c r="Q577" s="216">
        <v>1E-05</v>
      </c>
      <c r="R577" s="216">
        <f>Q577*H577</f>
        <v>0.0005200000000000001</v>
      </c>
      <c r="S577" s="216">
        <v>0</v>
      </c>
      <c r="T577" s="217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8" t="s">
        <v>245</v>
      </c>
      <c r="AT577" s="218" t="s">
        <v>144</v>
      </c>
      <c r="AU577" s="218" t="s">
        <v>84</v>
      </c>
      <c r="AY577" s="19" t="s">
        <v>141</v>
      </c>
      <c r="BE577" s="219">
        <f>IF(N577="základní",J577,0)</f>
        <v>0</v>
      </c>
      <c r="BF577" s="219">
        <f>IF(N577="snížená",J577,0)</f>
        <v>0</v>
      </c>
      <c r="BG577" s="219">
        <f>IF(N577="zákl. přenesená",J577,0)</f>
        <v>0</v>
      </c>
      <c r="BH577" s="219">
        <f>IF(N577="sníž. přenesená",J577,0)</f>
        <v>0</v>
      </c>
      <c r="BI577" s="219">
        <f>IF(N577="nulová",J577,0)</f>
        <v>0</v>
      </c>
      <c r="BJ577" s="19" t="s">
        <v>82</v>
      </c>
      <c r="BK577" s="219">
        <f>ROUND(I577*H577,2)</f>
        <v>0</v>
      </c>
      <c r="BL577" s="19" t="s">
        <v>245</v>
      </c>
      <c r="BM577" s="218" t="s">
        <v>904</v>
      </c>
    </row>
    <row r="578" spans="1:51" s="13" customFormat="1" ht="12">
      <c r="A578" s="13"/>
      <c r="B578" s="225"/>
      <c r="C578" s="226"/>
      <c r="D578" s="227" t="s">
        <v>152</v>
      </c>
      <c r="E578" s="228" t="s">
        <v>19</v>
      </c>
      <c r="F578" s="229" t="s">
        <v>198</v>
      </c>
      <c r="G578" s="226"/>
      <c r="H578" s="228" t="s">
        <v>19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152</v>
      </c>
      <c r="AU578" s="235" t="s">
        <v>84</v>
      </c>
      <c r="AV578" s="13" t="s">
        <v>82</v>
      </c>
      <c r="AW578" s="13" t="s">
        <v>36</v>
      </c>
      <c r="AX578" s="13" t="s">
        <v>74</v>
      </c>
      <c r="AY578" s="235" t="s">
        <v>141</v>
      </c>
    </row>
    <row r="579" spans="1:51" s="14" customFormat="1" ht="12">
      <c r="A579" s="14"/>
      <c r="B579" s="236"/>
      <c r="C579" s="237"/>
      <c r="D579" s="227" t="s">
        <v>152</v>
      </c>
      <c r="E579" s="238" t="s">
        <v>19</v>
      </c>
      <c r="F579" s="239" t="s">
        <v>460</v>
      </c>
      <c r="G579" s="237"/>
      <c r="H579" s="240">
        <v>52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152</v>
      </c>
      <c r="AU579" s="246" t="s">
        <v>84</v>
      </c>
      <c r="AV579" s="14" t="s">
        <v>84</v>
      </c>
      <c r="AW579" s="14" t="s">
        <v>36</v>
      </c>
      <c r="AX579" s="14" t="s">
        <v>82</v>
      </c>
      <c r="AY579" s="246" t="s">
        <v>141</v>
      </c>
    </row>
    <row r="580" spans="1:65" s="2" customFormat="1" ht="16.5" customHeight="1">
      <c r="A580" s="40"/>
      <c r="B580" s="41"/>
      <c r="C580" s="261" t="s">
        <v>905</v>
      </c>
      <c r="D580" s="261" t="s">
        <v>400</v>
      </c>
      <c r="E580" s="262" t="s">
        <v>906</v>
      </c>
      <c r="F580" s="263" t="s">
        <v>907</v>
      </c>
      <c r="G580" s="264" t="s">
        <v>147</v>
      </c>
      <c r="H580" s="265">
        <v>52</v>
      </c>
      <c r="I580" s="266"/>
      <c r="J580" s="267">
        <f>ROUND(I580*H580,2)</f>
        <v>0</v>
      </c>
      <c r="K580" s="263" t="s">
        <v>19</v>
      </c>
      <c r="L580" s="268"/>
      <c r="M580" s="269" t="s">
        <v>19</v>
      </c>
      <c r="N580" s="270" t="s">
        <v>45</v>
      </c>
      <c r="O580" s="86"/>
      <c r="P580" s="216">
        <f>O580*H580</f>
        <v>0</v>
      </c>
      <c r="Q580" s="216">
        <v>0</v>
      </c>
      <c r="R580" s="216">
        <f>Q580*H580</f>
        <v>0</v>
      </c>
      <c r="S580" s="216">
        <v>0</v>
      </c>
      <c r="T580" s="217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8" t="s">
        <v>351</v>
      </c>
      <c r="AT580" s="218" t="s">
        <v>400</v>
      </c>
      <c r="AU580" s="218" t="s">
        <v>84</v>
      </c>
      <c r="AY580" s="19" t="s">
        <v>141</v>
      </c>
      <c r="BE580" s="219">
        <f>IF(N580="základní",J580,0)</f>
        <v>0</v>
      </c>
      <c r="BF580" s="219">
        <f>IF(N580="snížená",J580,0)</f>
        <v>0</v>
      </c>
      <c r="BG580" s="219">
        <f>IF(N580="zákl. přenesená",J580,0)</f>
        <v>0</v>
      </c>
      <c r="BH580" s="219">
        <f>IF(N580="sníž. přenesená",J580,0)</f>
        <v>0</v>
      </c>
      <c r="BI580" s="219">
        <f>IF(N580="nulová",J580,0)</f>
        <v>0</v>
      </c>
      <c r="BJ580" s="19" t="s">
        <v>82</v>
      </c>
      <c r="BK580" s="219">
        <f>ROUND(I580*H580,2)</f>
        <v>0</v>
      </c>
      <c r="BL580" s="19" t="s">
        <v>245</v>
      </c>
      <c r="BM580" s="218" t="s">
        <v>908</v>
      </c>
    </row>
    <row r="581" spans="1:65" s="2" customFormat="1" ht="24.15" customHeight="1">
      <c r="A581" s="40"/>
      <c r="B581" s="41"/>
      <c r="C581" s="261" t="s">
        <v>909</v>
      </c>
      <c r="D581" s="261" t="s">
        <v>400</v>
      </c>
      <c r="E581" s="262" t="s">
        <v>910</v>
      </c>
      <c r="F581" s="263" t="s">
        <v>911</v>
      </c>
      <c r="G581" s="264" t="s">
        <v>147</v>
      </c>
      <c r="H581" s="265">
        <v>59.8</v>
      </c>
      <c r="I581" s="266"/>
      <c r="J581" s="267">
        <f>ROUND(I581*H581,2)</f>
        <v>0</v>
      </c>
      <c r="K581" s="263" t="s">
        <v>19</v>
      </c>
      <c r="L581" s="268"/>
      <c r="M581" s="269" t="s">
        <v>19</v>
      </c>
      <c r="N581" s="270" t="s">
        <v>45</v>
      </c>
      <c r="O581" s="86"/>
      <c r="P581" s="216">
        <f>O581*H581</f>
        <v>0</v>
      </c>
      <c r="Q581" s="216">
        <v>0</v>
      </c>
      <c r="R581" s="216">
        <f>Q581*H581</f>
        <v>0</v>
      </c>
      <c r="S581" s="216">
        <v>0</v>
      </c>
      <c r="T581" s="217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8" t="s">
        <v>351</v>
      </c>
      <c r="AT581" s="218" t="s">
        <v>400</v>
      </c>
      <c r="AU581" s="218" t="s">
        <v>84</v>
      </c>
      <c r="AY581" s="19" t="s">
        <v>141</v>
      </c>
      <c r="BE581" s="219">
        <f>IF(N581="základní",J581,0)</f>
        <v>0</v>
      </c>
      <c r="BF581" s="219">
        <f>IF(N581="snížená",J581,0)</f>
        <v>0</v>
      </c>
      <c r="BG581" s="219">
        <f>IF(N581="zákl. přenesená",J581,0)</f>
        <v>0</v>
      </c>
      <c r="BH581" s="219">
        <f>IF(N581="sníž. přenesená",J581,0)</f>
        <v>0</v>
      </c>
      <c r="BI581" s="219">
        <f>IF(N581="nulová",J581,0)</f>
        <v>0</v>
      </c>
      <c r="BJ581" s="19" t="s">
        <v>82</v>
      </c>
      <c r="BK581" s="219">
        <f>ROUND(I581*H581,2)</f>
        <v>0</v>
      </c>
      <c r="BL581" s="19" t="s">
        <v>245</v>
      </c>
      <c r="BM581" s="218" t="s">
        <v>912</v>
      </c>
    </row>
    <row r="582" spans="1:51" s="14" customFormat="1" ht="12">
      <c r="A582" s="14"/>
      <c r="B582" s="236"/>
      <c r="C582" s="237"/>
      <c r="D582" s="227" t="s">
        <v>152</v>
      </c>
      <c r="E582" s="237"/>
      <c r="F582" s="239" t="s">
        <v>913</v>
      </c>
      <c r="G582" s="237"/>
      <c r="H582" s="240">
        <v>59.8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6" t="s">
        <v>152</v>
      </c>
      <c r="AU582" s="246" t="s">
        <v>84</v>
      </c>
      <c r="AV582" s="14" t="s">
        <v>84</v>
      </c>
      <c r="AW582" s="14" t="s">
        <v>4</v>
      </c>
      <c r="AX582" s="14" t="s">
        <v>82</v>
      </c>
      <c r="AY582" s="246" t="s">
        <v>141</v>
      </c>
    </row>
    <row r="583" spans="1:65" s="2" customFormat="1" ht="37.8" customHeight="1">
      <c r="A583" s="40"/>
      <c r="B583" s="41"/>
      <c r="C583" s="207" t="s">
        <v>914</v>
      </c>
      <c r="D583" s="207" t="s">
        <v>144</v>
      </c>
      <c r="E583" s="208" t="s">
        <v>915</v>
      </c>
      <c r="F583" s="209" t="s">
        <v>916</v>
      </c>
      <c r="G583" s="210" t="s">
        <v>408</v>
      </c>
      <c r="H583" s="271"/>
      <c r="I583" s="212"/>
      <c r="J583" s="213">
        <f>ROUND(I583*H583,2)</f>
        <v>0</v>
      </c>
      <c r="K583" s="209" t="s">
        <v>148</v>
      </c>
      <c r="L583" s="46"/>
      <c r="M583" s="214" t="s">
        <v>19</v>
      </c>
      <c r="N583" s="215" t="s">
        <v>45</v>
      </c>
      <c r="O583" s="86"/>
      <c r="P583" s="216">
        <f>O583*H583</f>
        <v>0</v>
      </c>
      <c r="Q583" s="216">
        <v>0</v>
      </c>
      <c r="R583" s="216">
        <f>Q583*H583</f>
        <v>0</v>
      </c>
      <c r="S583" s="216">
        <v>0</v>
      </c>
      <c r="T583" s="217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8" t="s">
        <v>245</v>
      </c>
      <c r="AT583" s="218" t="s">
        <v>144</v>
      </c>
      <c r="AU583" s="218" t="s">
        <v>84</v>
      </c>
      <c r="AY583" s="19" t="s">
        <v>141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19" t="s">
        <v>82</v>
      </c>
      <c r="BK583" s="219">
        <f>ROUND(I583*H583,2)</f>
        <v>0</v>
      </c>
      <c r="BL583" s="19" t="s">
        <v>245</v>
      </c>
      <c r="BM583" s="218" t="s">
        <v>917</v>
      </c>
    </row>
    <row r="584" spans="1:47" s="2" customFormat="1" ht="12">
      <c r="A584" s="40"/>
      <c r="B584" s="41"/>
      <c r="C584" s="42"/>
      <c r="D584" s="220" t="s">
        <v>150</v>
      </c>
      <c r="E584" s="42"/>
      <c r="F584" s="221" t="s">
        <v>918</v>
      </c>
      <c r="G584" s="42"/>
      <c r="H584" s="42"/>
      <c r="I584" s="222"/>
      <c r="J584" s="42"/>
      <c r="K584" s="42"/>
      <c r="L584" s="46"/>
      <c r="M584" s="223"/>
      <c r="N584" s="224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150</v>
      </c>
      <c r="AU584" s="19" t="s">
        <v>84</v>
      </c>
    </row>
    <row r="585" spans="1:63" s="12" customFormat="1" ht="22.8" customHeight="1">
      <c r="A585" s="12"/>
      <c r="B585" s="191"/>
      <c r="C585" s="192"/>
      <c r="D585" s="193" t="s">
        <v>73</v>
      </c>
      <c r="E585" s="205" t="s">
        <v>919</v>
      </c>
      <c r="F585" s="205" t="s">
        <v>920</v>
      </c>
      <c r="G585" s="192"/>
      <c r="H585" s="192"/>
      <c r="I585" s="195"/>
      <c r="J585" s="206">
        <f>BK585</f>
        <v>0</v>
      </c>
      <c r="K585" s="192"/>
      <c r="L585" s="197"/>
      <c r="M585" s="198"/>
      <c r="N585" s="199"/>
      <c r="O585" s="199"/>
      <c r="P585" s="200">
        <f>SUM(P586:P652)</f>
        <v>0</v>
      </c>
      <c r="Q585" s="199"/>
      <c r="R585" s="200">
        <f>SUM(R586:R652)</f>
        <v>2.2419000000000002</v>
      </c>
      <c r="S585" s="199"/>
      <c r="T585" s="201">
        <f>SUM(T586:T652)</f>
        <v>1.1800249999999999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2" t="s">
        <v>84</v>
      </c>
      <c r="AT585" s="203" t="s">
        <v>73</v>
      </c>
      <c r="AU585" s="203" t="s">
        <v>82</v>
      </c>
      <c r="AY585" s="202" t="s">
        <v>141</v>
      </c>
      <c r="BK585" s="204">
        <f>SUM(BK586:BK652)</f>
        <v>0</v>
      </c>
    </row>
    <row r="586" spans="1:65" s="2" customFormat="1" ht="16.5" customHeight="1">
      <c r="A586" s="40"/>
      <c r="B586" s="41"/>
      <c r="C586" s="207" t="s">
        <v>921</v>
      </c>
      <c r="D586" s="207" t="s">
        <v>144</v>
      </c>
      <c r="E586" s="208" t="s">
        <v>922</v>
      </c>
      <c r="F586" s="209" t="s">
        <v>923</v>
      </c>
      <c r="G586" s="210" t="s">
        <v>147</v>
      </c>
      <c r="H586" s="211">
        <v>18.5</v>
      </c>
      <c r="I586" s="212"/>
      <c r="J586" s="213">
        <f>ROUND(I586*H586,2)</f>
        <v>0</v>
      </c>
      <c r="K586" s="209" t="s">
        <v>148</v>
      </c>
      <c r="L586" s="46"/>
      <c r="M586" s="214" t="s">
        <v>19</v>
      </c>
      <c r="N586" s="215" t="s">
        <v>45</v>
      </c>
      <c r="O586" s="86"/>
      <c r="P586" s="216">
        <f>O586*H586</f>
        <v>0</v>
      </c>
      <c r="Q586" s="216">
        <v>0</v>
      </c>
      <c r="R586" s="216">
        <f>Q586*H586</f>
        <v>0</v>
      </c>
      <c r="S586" s="216">
        <v>0.02465</v>
      </c>
      <c r="T586" s="217">
        <f>S586*H586</f>
        <v>0.45602499999999996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8" t="s">
        <v>245</v>
      </c>
      <c r="AT586" s="218" t="s">
        <v>144</v>
      </c>
      <c r="AU586" s="218" t="s">
        <v>84</v>
      </c>
      <c r="AY586" s="19" t="s">
        <v>141</v>
      </c>
      <c r="BE586" s="219">
        <f>IF(N586="základní",J586,0)</f>
        <v>0</v>
      </c>
      <c r="BF586" s="219">
        <f>IF(N586="snížená",J586,0)</f>
        <v>0</v>
      </c>
      <c r="BG586" s="219">
        <f>IF(N586="zákl. přenesená",J586,0)</f>
        <v>0</v>
      </c>
      <c r="BH586" s="219">
        <f>IF(N586="sníž. přenesená",J586,0)</f>
        <v>0</v>
      </c>
      <c r="BI586" s="219">
        <f>IF(N586="nulová",J586,0)</f>
        <v>0</v>
      </c>
      <c r="BJ586" s="19" t="s">
        <v>82</v>
      </c>
      <c r="BK586" s="219">
        <f>ROUND(I586*H586,2)</f>
        <v>0</v>
      </c>
      <c r="BL586" s="19" t="s">
        <v>245</v>
      </c>
      <c r="BM586" s="218" t="s">
        <v>924</v>
      </c>
    </row>
    <row r="587" spans="1:47" s="2" customFormat="1" ht="12">
      <c r="A587" s="40"/>
      <c r="B587" s="41"/>
      <c r="C587" s="42"/>
      <c r="D587" s="220" t="s">
        <v>150</v>
      </c>
      <c r="E587" s="42"/>
      <c r="F587" s="221" t="s">
        <v>925</v>
      </c>
      <c r="G587" s="42"/>
      <c r="H587" s="42"/>
      <c r="I587" s="222"/>
      <c r="J587" s="42"/>
      <c r="K587" s="42"/>
      <c r="L587" s="46"/>
      <c r="M587" s="223"/>
      <c r="N587" s="224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150</v>
      </c>
      <c r="AU587" s="19" t="s">
        <v>84</v>
      </c>
    </row>
    <row r="588" spans="1:51" s="13" customFormat="1" ht="12">
      <c r="A588" s="13"/>
      <c r="B588" s="225"/>
      <c r="C588" s="226"/>
      <c r="D588" s="227" t="s">
        <v>152</v>
      </c>
      <c r="E588" s="228" t="s">
        <v>19</v>
      </c>
      <c r="F588" s="229" t="s">
        <v>196</v>
      </c>
      <c r="G588" s="226"/>
      <c r="H588" s="228" t="s">
        <v>19</v>
      </c>
      <c r="I588" s="230"/>
      <c r="J588" s="226"/>
      <c r="K588" s="226"/>
      <c r="L588" s="231"/>
      <c r="M588" s="232"/>
      <c r="N588" s="233"/>
      <c r="O588" s="233"/>
      <c r="P588" s="233"/>
      <c r="Q588" s="233"/>
      <c r="R588" s="233"/>
      <c r="S588" s="233"/>
      <c r="T588" s="23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5" t="s">
        <v>152</v>
      </c>
      <c r="AU588" s="235" t="s">
        <v>84</v>
      </c>
      <c r="AV588" s="13" t="s">
        <v>82</v>
      </c>
      <c r="AW588" s="13" t="s">
        <v>36</v>
      </c>
      <c r="AX588" s="13" t="s">
        <v>74</v>
      </c>
      <c r="AY588" s="235" t="s">
        <v>141</v>
      </c>
    </row>
    <row r="589" spans="1:51" s="14" customFormat="1" ht="12">
      <c r="A589" s="14"/>
      <c r="B589" s="236"/>
      <c r="C589" s="237"/>
      <c r="D589" s="227" t="s">
        <v>152</v>
      </c>
      <c r="E589" s="238" t="s">
        <v>19</v>
      </c>
      <c r="F589" s="239" t="s">
        <v>229</v>
      </c>
      <c r="G589" s="237"/>
      <c r="H589" s="240">
        <v>13</v>
      </c>
      <c r="I589" s="241"/>
      <c r="J589" s="237"/>
      <c r="K589" s="237"/>
      <c r="L589" s="242"/>
      <c r="M589" s="243"/>
      <c r="N589" s="244"/>
      <c r="O589" s="244"/>
      <c r="P589" s="244"/>
      <c r="Q589" s="244"/>
      <c r="R589" s="244"/>
      <c r="S589" s="244"/>
      <c r="T589" s="24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6" t="s">
        <v>152</v>
      </c>
      <c r="AU589" s="246" t="s">
        <v>84</v>
      </c>
      <c r="AV589" s="14" t="s">
        <v>84</v>
      </c>
      <c r="AW589" s="14" t="s">
        <v>36</v>
      </c>
      <c r="AX589" s="14" t="s">
        <v>74</v>
      </c>
      <c r="AY589" s="246" t="s">
        <v>141</v>
      </c>
    </row>
    <row r="590" spans="1:51" s="13" customFormat="1" ht="12">
      <c r="A590" s="13"/>
      <c r="B590" s="225"/>
      <c r="C590" s="226"/>
      <c r="D590" s="227" t="s">
        <v>152</v>
      </c>
      <c r="E590" s="228" t="s">
        <v>19</v>
      </c>
      <c r="F590" s="229" t="s">
        <v>198</v>
      </c>
      <c r="G590" s="226"/>
      <c r="H590" s="228" t="s">
        <v>19</v>
      </c>
      <c r="I590" s="230"/>
      <c r="J590" s="226"/>
      <c r="K590" s="226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152</v>
      </c>
      <c r="AU590" s="235" t="s">
        <v>84</v>
      </c>
      <c r="AV590" s="13" t="s">
        <v>82</v>
      </c>
      <c r="AW590" s="13" t="s">
        <v>36</v>
      </c>
      <c r="AX590" s="13" t="s">
        <v>74</v>
      </c>
      <c r="AY590" s="235" t="s">
        <v>141</v>
      </c>
    </row>
    <row r="591" spans="1:51" s="14" customFormat="1" ht="12">
      <c r="A591" s="14"/>
      <c r="B591" s="236"/>
      <c r="C591" s="237"/>
      <c r="D591" s="227" t="s">
        <v>152</v>
      </c>
      <c r="E591" s="238" t="s">
        <v>19</v>
      </c>
      <c r="F591" s="239" t="s">
        <v>926</v>
      </c>
      <c r="G591" s="237"/>
      <c r="H591" s="240">
        <v>5.5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152</v>
      </c>
      <c r="AU591" s="246" t="s">
        <v>84</v>
      </c>
      <c r="AV591" s="14" t="s">
        <v>84</v>
      </c>
      <c r="AW591" s="14" t="s">
        <v>36</v>
      </c>
      <c r="AX591" s="14" t="s">
        <v>74</v>
      </c>
      <c r="AY591" s="246" t="s">
        <v>141</v>
      </c>
    </row>
    <row r="592" spans="1:51" s="15" customFormat="1" ht="12">
      <c r="A592" s="15"/>
      <c r="B592" s="247"/>
      <c r="C592" s="248"/>
      <c r="D592" s="227" t="s">
        <v>152</v>
      </c>
      <c r="E592" s="249" t="s">
        <v>19</v>
      </c>
      <c r="F592" s="250" t="s">
        <v>205</v>
      </c>
      <c r="G592" s="248"/>
      <c r="H592" s="251">
        <v>18.5</v>
      </c>
      <c r="I592" s="252"/>
      <c r="J592" s="248"/>
      <c r="K592" s="248"/>
      <c r="L592" s="253"/>
      <c r="M592" s="254"/>
      <c r="N592" s="255"/>
      <c r="O592" s="255"/>
      <c r="P592" s="255"/>
      <c r="Q592" s="255"/>
      <c r="R592" s="255"/>
      <c r="S592" s="255"/>
      <c r="T592" s="256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7" t="s">
        <v>152</v>
      </c>
      <c r="AU592" s="257" t="s">
        <v>84</v>
      </c>
      <c r="AV592" s="15" t="s">
        <v>142</v>
      </c>
      <c r="AW592" s="15" t="s">
        <v>36</v>
      </c>
      <c r="AX592" s="15" t="s">
        <v>82</v>
      </c>
      <c r="AY592" s="257" t="s">
        <v>141</v>
      </c>
    </row>
    <row r="593" spans="1:65" s="2" customFormat="1" ht="24.15" customHeight="1">
      <c r="A593" s="40"/>
      <c r="B593" s="41"/>
      <c r="C593" s="207" t="s">
        <v>927</v>
      </c>
      <c r="D593" s="207" t="s">
        <v>144</v>
      </c>
      <c r="E593" s="208" t="s">
        <v>928</v>
      </c>
      <c r="F593" s="209" t="s">
        <v>929</v>
      </c>
      <c r="G593" s="210" t="s">
        <v>242</v>
      </c>
      <c r="H593" s="211">
        <v>3</v>
      </c>
      <c r="I593" s="212"/>
      <c r="J593" s="213">
        <f>ROUND(I593*H593,2)</f>
        <v>0</v>
      </c>
      <c r="K593" s="209" t="s">
        <v>148</v>
      </c>
      <c r="L593" s="46"/>
      <c r="M593" s="214" t="s">
        <v>19</v>
      </c>
      <c r="N593" s="215" t="s">
        <v>45</v>
      </c>
      <c r="O593" s="86"/>
      <c r="P593" s="216">
        <f>O593*H593</f>
        <v>0</v>
      </c>
      <c r="Q593" s="216">
        <v>0</v>
      </c>
      <c r="R593" s="216">
        <f>Q593*H593</f>
        <v>0</v>
      </c>
      <c r="S593" s="216">
        <v>0</v>
      </c>
      <c r="T593" s="217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8" t="s">
        <v>245</v>
      </c>
      <c r="AT593" s="218" t="s">
        <v>144</v>
      </c>
      <c r="AU593" s="218" t="s">
        <v>84</v>
      </c>
      <c r="AY593" s="19" t="s">
        <v>141</v>
      </c>
      <c r="BE593" s="219">
        <f>IF(N593="základní",J593,0)</f>
        <v>0</v>
      </c>
      <c r="BF593" s="219">
        <f>IF(N593="snížená",J593,0)</f>
        <v>0</v>
      </c>
      <c r="BG593" s="219">
        <f>IF(N593="zákl. přenesená",J593,0)</f>
        <v>0</v>
      </c>
      <c r="BH593" s="219">
        <f>IF(N593="sníž. přenesená",J593,0)</f>
        <v>0</v>
      </c>
      <c r="BI593" s="219">
        <f>IF(N593="nulová",J593,0)</f>
        <v>0</v>
      </c>
      <c r="BJ593" s="19" t="s">
        <v>82</v>
      </c>
      <c r="BK593" s="219">
        <f>ROUND(I593*H593,2)</f>
        <v>0</v>
      </c>
      <c r="BL593" s="19" t="s">
        <v>245</v>
      </c>
      <c r="BM593" s="218" t="s">
        <v>930</v>
      </c>
    </row>
    <row r="594" spans="1:47" s="2" customFormat="1" ht="12">
      <c r="A594" s="40"/>
      <c r="B594" s="41"/>
      <c r="C594" s="42"/>
      <c r="D594" s="220" t="s">
        <v>150</v>
      </c>
      <c r="E594" s="42"/>
      <c r="F594" s="221" t="s">
        <v>931</v>
      </c>
      <c r="G594" s="42"/>
      <c r="H594" s="42"/>
      <c r="I594" s="222"/>
      <c r="J594" s="42"/>
      <c r="K594" s="42"/>
      <c r="L594" s="46"/>
      <c r="M594" s="223"/>
      <c r="N594" s="224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150</v>
      </c>
      <c r="AU594" s="19" t="s">
        <v>84</v>
      </c>
    </row>
    <row r="595" spans="1:65" s="2" customFormat="1" ht="24.15" customHeight="1">
      <c r="A595" s="40"/>
      <c r="B595" s="41"/>
      <c r="C595" s="261" t="s">
        <v>932</v>
      </c>
      <c r="D595" s="261" t="s">
        <v>400</v>
      </c>
      <c r="E595" s="262" t="s">
        <v>933</v>
      </c>
      <c r="F595" s="263" t="s">
        <v>934</v>
      </c>
      <c r="G595" s="264" t="s">
        <v>242</v>
      </c>
      <c r="H595" s="265">
        <v>1</v>
      </c>
      <c r="I595" s="266"/>
      <c r="J595" s="267">
        <f>ROUND(I595*H595,2)</f>
        <v>0</v>
      </c>
      <c r="K595" s="263" t="s">
        <v>19</v>
      </c>
      <c r="L595" s="268"/>
      <c r="M595" s="269" t="s">
        <v>19</v>
      </c>
      <c r="N595" s="270" t="s">
        <v>45</v>
      </c>
      <c r="O595" s="86"/>
      <c r="P595" s="216">
        <f>O595*H595</f>
        <v>0</v>
      </c>
      <c r="Q595" s="216">
        <v>0.016</v>
      </c>
      <c r="R595" s="216">
        <f>Q595*H595</f>
        <v>0.016</v>
      </c>
      <c r="S595" s="216">
        <v>0</v>
      </c>
      <c r="T595" s="217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8" t="s">
        <v>351</v>
      </c>
      <c r="AT595" s="218" t="s">
        <v>400</v>
      </c>
      <c r="AU595" s="218" t="s">
        <v>84</v>
      </c>
      <c r="AY595" s="19" t="s">
        <v>141</v>
      </c>
      <c r="BE595" s="219">
        <f>IF(N595="základní",J595,0)</f>
        <v>0</v>
      </c>
      <c r="BF595" s="219">
        <f>IF(N595="snížená",J595,0)</f>
        <v>0</v>
      </c>
      <c r="BG595" s="219">
        <f>IF(N595="zákl. přenesená",J595,0)</f>
        <v>0</v>
      </c>
      <c r="BH595" s="219">
        <f>IF(N595="sníž. přenesená",J595,0)</f>
        <v>0</v>
      </c>
      <c r="BI595" s="219">
        <f>IF(N595="nulová",J595,0)</f>
        <v>0</v>
      </c>
      <c r="BJ595" s="19" t="s">
        <v>82</v>
      </c>
      <c r="BK595" s="219">
        <f>ROUND(I595*H595,2)</f>
        <v>0</v>
      </c>
      <c r="BL595" s="19" t="s">
        <v>245</v>
      </c>
      <c r="BM595" s="218" t="s">
        <v>935</v>
      </c>
    </row>
    <row r="596" spans="1:65" s="2" customFormat="1" ht="24.15" customHeight="1">
      <c r="A596" s="40"/>
      <c r="B596" s="41"/>
      <c r="C596" s="261" t="s">
        <v>936</v>
      </c>
      <c r="D596" s="261" t="s">
        <v>400</v>
      </c>
      <c r="E596" s="262" t="s">
        <v>937</v>
      </c>
      <c r="F596" s="263" t="s">
        <v>938</v>
      </c>
      <c r="G596" s="264" t="s">
        <v>242</v>
      </c>
      <c r="H596" s="265">
        <v>1</v>
      </c>
      <c r="I596" s="266"/>
      <c r="J596" s="267">
        <f>ROUND(I596*H596,2)</f>
        <v>0</v>
      </c>
      <c r="K596" s="263" t="s">
        <v>19</v>
      </c>
      <c r="L596" s="268"/>
      <c r="M596" s="269" t="s">
        <v>19</v>
      </c>
      <c r="N596" s="270" t="s">
        <v>45</v>
      </c>
      <c r="O596" s="86"/>
      <c r="P596" s="216">
        <f>O596*H596</f>
        <v>0</v>
      </c>
      <c r="Q596" s="216">
        <v>0.014</v>
      </c>
      <c r="R596" s="216">
        <f>Q596*H596</f>
        <v>0.014</v>
      </c>
      <c r="S596" s="216">
        <v>0</v>
      </c>
      <c r="T596" s="217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8" t="s">
        <v>351</v>
      </c>
      <c r="AT596" s="218" t="s">
        <v>400</v>
      </c>
      <c r="AU596" s="218" t="s">
        <v>84</v>
      </c>
      <c r="AY596" s="19" t="s">
        <v>141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9" t="s">
        <v>82</v>
      </c>
      <c r="BK596" s="219">
        <f>ROUND(I596*H596,2)</f>
        <v>0</v>
      </c>
      <c r="BL596" s="19" t="s">
        <v>245</v>
      </c>
      <c r="BM596" s="218" t="s">
        <v>939</v>
      </c>
    </row>
    <row r="597" spans="1:65" s="2" customFormat="1" ht="24.15" customHeight="1">
      <c r="A597" s="40"/>
      <c r="B597" s="41"/>
      <c r="C597" s="261" t="s">
        <v>940</v>
      </c>
      <c r="D597" s="261" t="s">
        <v>400</v>
      </c>
      <c r="E597" s="262" t="s">
        <v>941</v>
      </c>
      <c r="F597" s="263" t="s">
        <v>942</v>
      </c>
      <c r="G597" s="264" t="s">
        <v>242</v>
      </c>
      <c r="H597" s="265">
        <v>1</v>
      </c>
      <c r="I597" s="266"/>
      <c r="J597" s="267">
        <f>ROUND(I597*H597,2)</f>
        <v>0</v>
      </c>
      <c r="K597" s="263" t="s">
        <v>19</v>
      </c>
      <c r="L597" s="268"/>
      <c r="M597" s="269" t="s">
        <v>19</v>
      </c>
      <c r="N597" s="270" t="s">
        <v>45</v>
      </c>
      <c r="O597" s="86"/>
      <c r="P597" s="216">
        <f>O597*H597</f>
        <v>0</v>
      </c>
      <c r="Q597" s="216">
        <v>0.015</v>
      </c>
      <c r="R597" s="216">
        <f>Q597*H597</f>
        <v>0.015</v>
      </c>
      <c r="S597" s="216">
        <v>0</v>
      </c>
      <c r="T597" s="217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8" t="s">
        <v>351</v>
      </c>
      <c r="AT597" s="218" t="s">
        <v>400</v>
      </c>
      <c r="AU597" s="218" t="s">
        <v>84</v>
      </c>
      <c r="AY597" s="19" t="s">
        <v>141</v>
      </c>
      <c r="BE597" s="219">
        <f>IF(N597="základní",J597,0)</f>
        <v>0</v>
      </c>
      <c r="BF597" s="219">
        <f>IF(N597="snížená",J597,0)</f>
        <v>0</v>
      </c>
      <c r="BG597" s="219">
        <f>IF(N597="zákl. přenesená",J597,0)</f>
        <v>0</v>
      </c>
      <c r="BH597" s="219">
        <f>IF(N597="sníž. přenesená",J597,0)</f>
        <v>0</v>
      </c>
      <c r="BI597" s="219">
        <f>IF(N597="nulová",J597,0)</f>
        <v>0</v>
      </c>
      <c r="BJ597" s="19" t="s">
        <v>82</v>
      </c>
      <c r="BK597" s="219">
        <f>ROUND(I597*H597,2)</f>
        <v>0</v>
      </c>
      <c r="BL597" s="19" t="s">
        <v>245</v>
      </c>
      <c r="BM597" s="218" t="s">
        <v>943</v>
      </c>
    </row>
    <row r="598" spans="1:65" s="2" customFormat="1" ht="24.15" customHeight="1">
      <c r="A598" s="40"/>
      <c r="B598" s="41"/>
      <c r="C598" s="207" t="s">
        <v>944</v>
      </c>
      <c r="D598" s="207" t="s">
        <v>144</v>
      </c>
      <c r="E598" s="208" t="s">
        <v>945</v>
      </c>
      <c r="F598" s="209" t="s">
        <v>946</v>
      </c>
      <c r="G598" s="210" t="s">
        <v>242</v>
      </c>
      <c r="H598" s="211">
        <v>3</v>
      </c>
      <c r="I598" s="212"/>
      <c r="J598" s="213">
        <f>ROUND(I598*H598,2)</f>
        <v>0</v>
      </c>
      <c r="K598" s="209" t="s">
        <v>148</v>
      </c>
      <c r="L598" s="46"/>
      <c r="M598" s="214" t="s">
        <v>19</v>
      </c>
      <c r="N598" s="215" t="s">
        <v>45</v>
      </c>
      <c r="O598" s="86"/>
      <c r="P598" s="216">
        <f>O598*H598</f>
        <v>0</v>
      </c>
      <c r="Q598" s="216">
        <v>0</v>
      </c>
      <c r="R598" s="216">
        <f>Q598*H598</f>
        <v>0</v>
      </c>
      <c r="S598" s="216">
        <v>0</v>
      </c>
      <c r="T598" s="217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8" t="s">
        <v>245</v>
      </c>
      <c r="AT598" s="218" t="s">
        <v>144</v>
      </c>
      <c r="AU598" s="218" t="s">
        <v>84</v>
      </c>
      <c r="AY598" s="19" t="s">
        <v>141</v>
      </c>
      <c r="BE598" s="219">
        <f>IF(N598="základní",J598,0)</f>
        <v>0</v>
      </c>
      <c r="BF598" s="219">
        <f>IF(N598="snížená",J598,0)</f>
        <v>0</v>
      </c>
      <c r="BG598" s="219">
        <f>IF(N598="zákl. přenesená",J598,0)</f>
        <v>0</v>
      </c>
      <c r="BH598" s="219">
        <f>IF(N598="sníž. přenesená",J598,0)</f>
        <v>0</v>
      </c>
      <c r="BI598" s="219">
        <f>IF(N598="nulová",J598,0)</f>
        <v>0</v>
      </c>
      <c r="BJ598" s="19" t="s">
        <v>82</v>
      </c>
      <c r="BK598" s="219">
        <f>ROUND(I598*H598,2)</f>
        <v>0</v>
      </c>
      <c r="BL598" s="19" t="s">
        <v>245</v>
      </c>
      <c r="BM598" s="218" t="s">
        <v>947</v>
      </c>
    </row>
    <row r="599" spans="1:47" s="2" customFormat="1" ht="12">
      <c r="A599" s="40"/>
      <c r="B599" s="41"/>
      <c r="C599" s="42"/>
      <c r="D599" s="220" t="s">
        <v>150</v>
      </c>
      <c r="E599" s="42"/>
      <c r="F599" s="221" t="s">
        <v>948</v>
      </c>
      <c r="G599" s="42"/>
      <c r="H599" s="42"/>
      <c r="I599" s="222"/>
      <c r="J599" s="42"/>
      <c r="K599" s="42"/>
      <c r="L599" s="46"/>
      <c r="M599" s="223"/>
      <c r="N599" s="224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150</v>
      </c>
      <c r="AU599" s="19" t="s">
        <v>84</v>
      </c>
    </row>
    <row r="600" spans="1:65" s="2" customFormat="1" ht="24.15" customHeight="1">
      <c r="A600" s="40"/>
      <c r="B600" s="41"/>
      <c r="C600" s="261" t="s">
        <v>949</v>
      </c>
      <c r="D600" s="261" t="s">
        <v>400</v>
      </c>
      <c r="E600" s="262" t="s">
        <v>950</v>
      </c>
      <c r="F600" s="263" t="s">
        <v>951</v>
      </c>
      <c r="G600" s="264" t="s">
        <v>242</v>
      </c>
      <c r="H600" s="265">
        <v>1</v>
      </c>
      <c r="I600" s="266"/>
      <c r="J600" s="267">
        <f>ROUND(I600*H600,2)</f>
        <v>0</v>
      </c>
      <c r="K600" s="263" t="s">
        <v>19</v>
      </c>
      <c r="L600" s="268"/>
      <c r="M600" s="269" t="s">
        <v>19</v>
      </c>
      <c r="N600" s="270" t="s">
        <v>45</v>
      </c>
      <c r="O600" s="86"/>
      <c r="P600" s="216">
        <f>O600*H600</f>
        <v>0</v>
      </c>
      <c r="Q600" s="216">
        <v>0.025</v>
      </c>
      <c r="R600" s="216">
        <f>Q600*H600</f>
        <v>0.025</v>
      </c>
      <c r="S600" s="216">
        <v>0</v>
      </c>
      <c r="T600" s="217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8" t="s">
        <v>351</v>
      </c>
      <c r="AT600" s="218" t="s">
        <v>400</v>
      </c>
      <c r="AU600" s="218" t="s">
        <v>84</v>
      </c>
      <c r="AY600" s="19" t="s">
        <v>141</v>
      </c>
      <c r="BE600" s="219">
        <f>IF(N600="základní",J600,0)</f>
        <v>0</v>
      </c>
      <c r="BF600" s="219">
        <f>IF(N600="snížená",J600,0)</f>
        <v>0</v>
      </c>
      <c r="BG600" s="219">
        <f>IF(N600="zákl. přenesená",J600,0)</f>
        <v>0</v>
      </c>
      <c r="BH600" s="219">
        <f>IF(N600="sníž. přenesená",J600,0)</f>
        <v>0</v>
      </c>
      <c r="BI600" s="219">
        <f>IF(N600="nulová",J600,0)</f>
        <v>0</v>
      </c>
      <c r="BJ600" s="19" t="s">
        <v>82</v>
      </c>
      <c r="BK600" s="219">
        <f>ROUND(I600*H600,2)</f>
        <v>0</v>
      </c>
      <c r="BL600" s="19" t="s">
        <v>245</v>
      </c>
      <c r="BM600" s="218" t="s">
        <v>952</v>
      </c>
    </row>
    <row r="601" spans="1:65" s="2" customFormat="1" ht="24.15" customHeight="1">
      <c r="A601" s="40"/>
      <c r="B601" s="41"/>
      <c r="C601" s="261" t="s">
        <v>953</v>
      </c>
      <c r="D601" s="261" t="s">
        <v>400</v>
      </c>
      <c r="E601" s="262" t="s">
        <v>954</v>
      </c>
      <c r="F601" s="263" t="s">
        <v>955</v>
      </c>
      <c r="G601" s="264" t="s">
        <v>242</v>
      </c>
      <c r="H601" s="265">
        <v>1</v>
      </c>
      <c r="I601" s="266"/>
      <c r="J601" s="267">
        <f>ROUND(I601*H601,2)</f>
        <v>0</v>
      </c>
      <c r="K601" s="263" t="s">
        <v>19</v>
      </c>
      <c r="L601" s="268"/>
      <c r="M601" s="269" t="s">
        <v>19</v>
      </c>
      <c r="N601" s="270" t="s">
        <v>45</v>
      </c>
      <c r="O601" s="86"/>
      <c r="P601" s="216">
        <f>O601*H601</f>
        <v>0</v>
      </c>
      <c r="Q601" s="216">
        <v>0.025</v>
      </c>
      <c r="R601" s="216">
        <f>Q601*H601</f>
        <v>0.025</v>
      </c>
      <c r="S601" s="216">
        <v>0</v>
      </c>
      <c r="T601" s="217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8" t="s">
        <v>351</v>
      </c>
      <c r="AT601" s="218" t="s">
        <v>400</v>
      </c>
      <c r="AU601" s="218" t="s">
        <v>84</v>
      </c>
      <c r="AY601" s="19" t="s">
        <v>141</v>
      </c>
      <c r="BE601" s="219">
        <f>IF(N601="základní",J601,0)</f>
        <v>0</v>
      </c>
      <c r="BF601" s="219">
        <f>IF(N601="snížená",J601,0)</f>
        <v>0</v>
      </c>
      <c r="BG601" s="219">
        <f>IF(N601="zákl. přenesená",J601,0)</f>
        <v>0</v>
      </c>
      <c r="BH601" s="219">
        <f>IF(N601="sníž. přenesená",J601,0)</f>
        <v>0</v>
      </c>
      <c r="BI601" s="219">
        <f>IF(N601="nulová",J601,0)</f>
        <v>0</v>
      </c>
      <c r="BJ601" s="19" t="s">
        <v>82</v>
      </c>
      <c r="BK601" s="219">
        <f>ROUND(I601*H601,2)</f>
        <v>0</v>
      </c>
      <c r="BL601" s="19" t="s">
        <v>245</v>
      </c>
      <c r="BM601" s="218" t="s">
        <v>956</v>
      </c>
    </row>
    <row r="602" spans="1:65" s="2" customFormat="1" ht="24.15" customHeight="1">
      <c r="A602" s="40"/>
      <c r="B602" s="41"/>
      <c r="C602" s="261" t="s">
        <v>957</v>
      </c>
      <c r="D602" s="261" t="s">
        <v>400</v>
      </c>
      <c r="E602" s="262" t="s">
        <v>958</v>
      </c>
      <c r="F602" s="263" t="s">
        <v>959</v>
      </c>
      <c r="G602" s="264" t="s">
        <v>242</v>
      </c>
      <c r="H602" s="265">
        <v>1</v>
      </c>
      <c r="I602" s="266"/>
      <c r="J602" s="267">
        <f>ROUND(I602*H602,2)</f>
        <v>0</v>
      </c>
      <c r="K602" s="263" t="s">
        <v>19</v>
      </c>
      <c r="L602" s="268"/>
      <c r="M602" s="269" t="s">
        <v>19</v>
      </c>
      <c r="N602" s="270" t="s">
        <v>45</v>
      </c>
      <c r="O602" s="86"/>
      <c r="P602" s="216">
        <f>O602*H602</f>
        <v>0</v>
      </c>
      <c r="Q602" s="216">
        <v>0.025</v>
      </c>
      <c r="R602" s="216">
        <f>Q602*H602</f>
        <v>0.025</v>
      </c>
      <c r="S602" s="216">
        <v>0</v>
      </c>
      <c r="T602" s="217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8" t="s">
        <v>351</v>
      </c>
      <c r="AT602" s="218" t="s">
        <v>400</v>
      </c>
      <c r="AU602" s="218" t="s">
        <v>84</v>
      </c>
      <c r="AY602" s="19" t="s">
        <v>141</v>
      </c>
      <c r="BE602" s="219">
        <f>IF(N602="základní",J602,0)</f>
        <v>0</v>
      </c>
      <c r="BF602" s="219">
        <f>IF(N602="snížená",J602,0)</f>
        <v>0</v>
      </c>
      <c r="BG602" s="219">
        <f>IF(N602="zákl. přenesená",J602,0)</f>
        <v>0</v>
      </c>
      <c r="BH602" s="219">
        <f>IF(N602="sníž. přenesená",J602,0)</f>
        <v>0</v>
      </c>
      <c r="BI602" s="219">
        <f>IF(N602="nulová",J602,0)</f>
        <v>0</v>
      </c>
      <c r="BJ602" s="19" t="s">
        <v>82</v>
      </c>
      <c r="BK602" s="219">
        <f>ROUND(I602*H602,2)</f>
        <v>0</v>
      </c>
      <c r="BL602" s="19" t="s">
        <v>245</v>
      </c>
      <c r="BM602" s="218" t="s">
        <v>960</v>
      </c>
    </row>
    <row r="603" spans="1:65" s="2" customFormat="1" ht="24.15" customHeight="1">
      <c r="A603" s="40"/>
      <c r="B603" s="41"/>
      <c r="C603" s="207" t="s">
        <v>961</v>
      </c>
      <c r="D603" s="207" t="s">
        <v>144</v>
      </c>
      <c r="E603" s="208" t="s">
        <v>962</v>
      </c>
      <c r="F603" s="209" t="s">
        <v>963</v>
      </c>
      <c r="G603" s="210" t="s">
        <v>242</v>
      </c>
      <c r="H603" s="211">
        <v>1</v>
      </c>
      <c r="I603" s="212"/>
      <c r="J603" s="213">
        <f>ROUND(I603*H603,2)</f>
        <v>0</v>
      </c>
      <c r="K603" s="209" t="s">
        <v>148</v>
      </c>
      <c r="L603" s="46"/>
      <c r="M603" s="214" t="s">
        <v>19</v>
      </c>
      <c r="N603" s="215" t="s">
        <v>45</v>
      </c>
      <c r="O603" s="86"/>
      <c r="P603" s="216">
        <f>O603*H603</f>
        <v>0</v>
      </c>
      <c r="Q603" s="216">
        <v>0</v>
      </c>
      <c r="R603" s="216">
        <f>Q603*H603</f>
        <v>0</v>
      </c>
      <c r="S603" s="216">
        <v>0</v>
      </c>
      <c r="T603" s="217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8" t="s">
        <v>245</v>
      </c>
      <c r="AT603" s="218" t="s">
        <v>144</v>
      </c>
      <c r="AU603" s="218" t="s">
        <v>84</v>
      </c>
      <c r="AY603" s="19" t="s">
        <v>141</v>
      </c>
      <c r="BE603" s="219">
        <f>IF(N603="základní",J603,0)</f>
        <v>0</v>
      </c>
      <c r="BF603" s="219">
        <f>IF(N603="snížená",J603,0)</f>
        <v>0</v>
      </c>
      <c r="BG603" s="219">
        <f>IF(N603="zákl. přenesená",J603,0)</f>
        <v>0</v>
      </c>
      <c r="BH603" s="219">
        <f>IF(N603="sníž. přenesená",J603,0)</f>
        <v>0</v>
      </c>
      <c r="BI603" s="219">
        <f>IF(N603="nulová",J603,0)</f>
        <v>0</v>
      </c>
      <c r="BJ603" s="19" t="s">
        <v>82</v>
      </c>
      <c r="BK603" s="219">
        <f>ROUND(I603*H603,2)</f>
        <v>0</v>
      </c>
      <c r="BL603" s="19" t="s">
        <v>245</v>
      </c>
      <c r="BM603" s="218" t="s">
        <v>964</v>
      </c>
    </row>
    <row r="604" spans="1:47" s="2" customFormat="1" ht="12">
      <c r="A604" s="40"/>
      <c r="B604" s="41"/>
      <c r="C604" s="42"/>
      <c r="D604" s="220" t="s">
        <v>150</v>
      </c>
      <c r="E604" s="42"/>
      <c r="F604" s="221" t="s">
        <v>965</v>
      </c>
      <c r="G604" s="42"/>
      <c r="H604" s="42"/>
      <c r="I604" s="222"/>
      <c r="J604" s="42"/>
      <c r="K604" s="42"/>
      <c r="L604" s="46"/>
      <c r="M604" s="223"/>
      <c r="N604" s="224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150</v>
      </c>
      <c r="AU604" s="19" t="s">
        <v>84</v>
      </c>
    </row>
    <row r="605" spans="1:65" s="2" customFormat="1" ht="24.15" customHeight="1">
      <c r="A605" s="40"/>
      <c r="B605" s="41"/>
      <c r="C605" s="261" t="s">
        <v>966</v>
      </c>
      <c r="D605" s="261" t="s">
        <v>400</v>
      </c>
      <c r="E605" s="262" t="s">
        <v>967</v>
      </c>
      <c r="F605" s="263" t="s">
        <v>968</v>
      </c>
      <c r="G605" s="264" t="s">
        <v>242</v>
      </c>
      <c r="H605" s="265">
        <v>1</v>
      </c>
      <c r="I605" s="266"/>
      <c r="J605" s="267">
        <f>ROUND(I605*H605,2)</f>
        <v>0</v>
      </c>
      <c r="K605" s="263" t="s">
        <v>19</v>
      </c>
      <c r="L605" s="268"/>
      <c r="M605" s="269" t="s">
        <v>19</v>
      </c>
      <c r="N605" s="270" t="s">
        <v>45</v>
      </c>
      <c r="O605" s="86"/>
      <c r="P605" s="216">
        <f>O605*H605</f>
        <v>0</v>
      </c>
      <c r="Q605" s="216">
        <v>0</v>
      </c>
      <c r="R605" s="216">
        <f>Q605*H605</f>
        <v>0</v>
      </c>
      <c r="S605" s="216">
        <v>0</v>
      </c>
      <c r="T605" s="217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8" t="s">
        <v>351</v>
      </c>
      <c r="AT605" s="218" t="s">
        <v>400</v>
      </c>
      <c r="AU605" s="218" t="s">
        <v>84</v>
      </c>
      <c r="AY605" s="19" t="s">
        <v>141</v>
      </c>
      <c r="BE605" s="219">
        <f>IF(N605="základní",J605,0)</f>
        <v>0</v>
      </c>
      <c r="BF605" s="219">
        <f>IF(N605="snížená",J605,0)</f>
        <v>0</v>
      </c>
      <c r="BG605" s="219">
        <f>IF(N605="zákl. přenesená",J605,0)</f>
        <v>0</v>
      </c>
      <c r="BH605" s="219">
        <f>IF(N605="sníž. přenesená",J605,0)</f>
        <v>0</v>
      </c>
      <c r="BI605" s="219">
        <f>IF(N605="nulová",J605,0)</f>
        <v>0</v>
      </c>
      <c r="BJ605" s="19" t="s">
        <v>82</v>
      </c>
      <c r="BK605" s="219">
        <f>ROUND(I605*H605,2)</f>
        <v>0</v>
      </c>
      <c r="BL605" s="19" t="s">
        <v>245</v>
      </c>
      <c r="BM605" s="218" t="s">
        <v>969</v>
      </c>
    </row>
    <row r="606" spans="1:65" s="2" customFormat="1" ht="24.15" customHeight="1">
      <c r="A606" s="40"/>
      <c r="B606" s="41"/>
      <c r="C606" s="207" t="s">
        <v>970</v>
      </c>
      <c r="D606" s="207" t="s">
        <v>144</v>
      </c>
      <c r="E606" s="208" t="s">
        <v>971</v>
      </c>
      <c r="F606" s="209" t="s">
        <v>972</v>
      </c>
      <c r="G606" s="210" t="s">
        <v>242</v>
      </c>
      <c r="H606" s="211">
        <v>1</v>
      </c>
      <c r="I606" s="212"/>
      <c r="J606" s="213">
        <f>ROUND(I606*H606,2)</f>
        <v>0</v>
      </c>
      <c r="K606" s="209" t="s">
        <v>148</v>
      </c>
      <c r="L606" s="46"/>
      <c r="M606" s="214" t="s">
        <v>19</v>
      </c>
      <c r="N606" s="215" t="s">
        <v>45</v>
      </c>
      <c r="O606" s="86"/>
      <c r="P606" s="216">
        <f>O606*H606</f>
        <v>0</v>
      </c>
      <c r="Q606" s="216">
        <v>0</v>
      </c>
      <c r="R606" s="216">
        <f>Q606*H606</f>
        <v>0</v>
      </c>
      <c r="S606" s="216">
        <v>0</v>
      </c>
      <c r="T606" s="217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8" t="s">
        <v>245</v>
      </c>
      <c r="AT606" s="218" t="s">
        <v>144</v>
      </c>
      <c r="AU606" s="218" t="s">
        <v>84</v>
      </c>
      <c r="AY606" s="19" t="s">
        <v>141</v>
      </c>
      <c r="BE606" s="219">
        <f>IF(N606="základní",J606,0)</f>
        <v>0</v>
      </c>
      <c r="BF606" s="219">
        <f>IF(N606="snížená",J606,0)</f>
        <v>0</v>
      </c>
      <c r="BG606" s="219">
        <f>IF(N606="zákl. přenesená",J606,0)</f>
        <v>0</v>
      </c>
      <c r="BH606" s="219">
        <f>IF(N606="sníž. přenesená",J606,0)</f>
        <v>0</v>
      </c>
      <c r="BI606" s="219">
        <f>IF(N606="nulová",J606,0)</f>
        <v>0</v>
      </c>
      <c r="BJ606" s="19" t="s">
        <v>82</v>
      </c>
      <c r="BK606" s="219">
        <f>ROUND(I606*H606,2)</f>
        <v>0</v>
      </c>
      <c r="BL606" s="19" t="s">
        <v>245</v>
      </c>
      <c r="BM606" s="218" t="s">
        <v>973</v>
      </c>
    </row>
    <row r="607" spans="1:47" s="2" customFormat="1" ht="12">
      <c r="A607" s="40"/>
      <c r="B607" s="41"/>
      <c r="C607" s="42"/>
      <c r="D607" s="220" t="s">
        <v>150</v>
      </c>
      <c r="E607" s="42"/>
      <c r="F607" s="221" t="s">
        <v>974</v>
      </c>
      <c r="G607" s="42"/>
      <c r="H607" s="42"/>
      <c r="I607" s="222"/>
      <c r="J607" s="42"/>
      <c r="K607" s="42"/>
      <c r="L607" s="46"/>
      <c r="M607" s="223"/>
      <c r="N607" s="224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150</v>
      </c>
      <c r="AU607" s="19" t="s">
        <v>84</v>
      </c>
    </row>
    <row r="608" spans="1:65" s="2" customFormat="1" ht="24.15" customHeight="1">
      <c r="A608" s="40"/>
      <c r="B608" s="41"/>
      <c r="C608" s="261" t="s">
        <v>975</v>
      </c>
      <c r="D608" s="261" t="s">
        <v>400</v>
      </c>
      <c r="E608" s="262" t="s">
        <v>976</v>
      </c>
      <c r="F608" s="263" t="s">
        <v>977</v>
      </c>
      <c r="G608" s="264" t="s">
        <v>242</v>
      </c>
      <c r="H608" s="265">
        <v>1</v>
      </c>
      <c r="I608" s="266"/>
      <c r="J608" s="267">
        <f>ROUND(I608*H608,2)</f>
        <v>0</v>
      </c>
      <c r="K608" s="263" t="s">
        <v>19</v>
      </c>
      <c r="L608" s="268"/>
      <c r="M608" s="269" t="s">
        <v>19</v>
      </c>
      <c r="N608" s="270" t="s">
        <v>45</v>
      </c>
      <c r="O608" s="86"/>
      <c r="P608" s="216">
        <f>O608*H608</f>
        <v>0</v>
      </c>
      <c r="Q608" s="216">
        <v>0</v>
      </c>
      <c r="R608" s="216">
        <f>Q608*H608</f>
        <v>0</v>
      </c>
      <c r="S608" s="216">
        <v>0</v>
      </c>
      <c r="T608" s="217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8" t="s">
        <v>351</v>
      </c>
      <c r="AT608" s="218" t="s">
        <v>400</v>
      </c>
      <c r="AU608" s="218" t="s">
        <v>84</v>
      </c>
      <c r="AY608" s="19" t="s">
        <v>141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9" t="s">
        <v>82</v>
      </c>
      <c r="BK608" s="219">
        <f>ROUND(I608*H608,2)</f>
        <v>0</v>
      </c>
      <c r="BL608" s="19" t="s">
        <v>245</v>
      </c>
      <c r="BM608" s="218" t="s">
        <v>978</v>
      </c>
    </row>
    <row r="609" spans="1:65" s="2" customFormat="1" ht="16.5" customHeight="1">
      <c r="A609" s="40"/>
      <c r="B609" s="41"/>
      <c r="C609" s="207" t="s">
        <v>979</v>
      </c>
      <c r="D609" s="207" t="s">
        <v>144</v>
      </c>
      <c r="E609" s="208" t="s">
        <v>980</v>
      </c>
      <c r="F609" s="209" t="s">
        <v>981</v>
      </c>
      <c r="G609" s="210" t="s">
        <v>147</v>
      </c>
      <c r="H609" s="211">
        <v>25.8</v>
      </c>
      <c r="I609" s="212"/>
      <c r="J609" s="213">
        <f>ROUND(I609*H609,2)</f>
        <v>0</v>
      </c>
      <c r="K609" s="209" t="s">
        <v>19</v>
      </c>
      <c r="L609" s="46"/>
      <c r="M609" s="214" t="s">
        <v>19</v>
      </c>
      <c r="N609" s="215" t="s">
        <v>45</v>
      </c>
      <c r="O609" s="86"/>
      <c r="P609" s="216">
        <f>O609*H609</f>
        <v>0</v>
      </c>
      <c r="Q609" s="216">
        <v>0</v>
      </c>
      <c r="R609" s="216">
        <f>Q609*H609</f>
        <v>0</v>
      </c>
      <c r="S609" s="216">
        <v>0</v>
      </c>
      <c r="T609" s="217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8" t="s">
        <v>245</v>
      </c>
      <c r="AT609" s="218" t="s">
        <v>144</v>
      </c>
      <c r="AU609" s="218" t="s">
        <v>84</v>
      </c>
      <c r="AY609" s="19" t="s">
        <v>141</v>
      </c>
      <c r="BE609" s="219">
        <f>IF(N609="základní",J609,0)</f>
        <v>0</v>
      </c>
      <c r="BF609" s="219">
        <f>IF(N609="snížená",J609,0)</f>
        <v>0</v>
      </c>
      <c r="BG609" s="219">
        <f>IF(N609="zákl. přenesená",J609,0)</f>
        <v>0</v>
      </c>
      <c r="BH609" s="219">
        <f>IF(N609="sníž. přenesená",J609,0)</f>
        <v>0</v>
      </c>
      <c r="BI609" s="219">
        <f>IF(N609="nulová",J609,0)</f>
        <v>0</v>
      </c>
      <c r="BJ609" s="19" t="s">
        <v>82</v>
      </c>
      <c r="BK609" s="219">
        <f>ROUND(I609*H609,2)</f>
        <v>0</v>
      </c>
      <c r="BL609" s="19" t="s">
        <v>245</v>
      </c>
      <c r="BM609" s="218" t="s">
        <v>982</v>
      </c>
    </row>
    <row r="610" spans="1:51" s="14" customFormat="1" ht="12">
      <c r="A610" s="14"/>
      <c r="B610" s="236"/>
      <c r="C610" s="237"/>
      <c r="D610" s="227" t="s">
        <v>152</v>
      </c>
      <c r="E610" s="238" t="s">
        <v>19</v>
      </c>
      <c r="F610" s="239" t="s">
        <v>983</v>
      </c>
      <c r="G610" s="237"/>
      <c r="H610" s="240">
        <v>16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6" t="s">
        <v>152</v>
      </c>
      <c r="AU610" s="246" t="s">
        <v>84</v>
      </c>
      <c r="AV610" s="14" t="s">
        <v>84</v>
      </c>
      <c r="AW610" s="14" t="s">
        <v>36</v>
      </c>
      <c r="AX610" s="14" t="s">
        <v>74</v>
      </c>
      <c r="AY610" s="246" t="s">
        <v>141</v>
      </c>
    </row>
    <row r="611" spans="1:51" s="14" customFormat="1" ht="12">
      <c r="A611" s="14"/>
      <c r="B611" s="236"/>
      <c r="C611" s="237"/>
      <c r="D611" s="227" t="s">
        <v>152</v>
      </c>
      <c r="E611" s="238" t="s">
        <v>19</v>
      </c>
      <c r="F611" s="239" t="s">
        <v>984</v>
      </c>
      <c r="G611" s="237"/>
      <c r="H611" s="240">
        <v>4.8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152</v>
      </c>
      <c r="AU611" s="246" t="s">
        <v>84</v>
      </c>
      <c r="AV611" s="14" t="s">
        <v>84</v>
      </c>
      <c r="AW611" s="14" t="s">
        <v>36</v>
      </c>
      <c r="AX611" s="14" t="s">
        <v>74</v>
      </c>
      <c r="AY611" s="246" t="s">
        <v>141</v>
      </c>
    </row>
    <row r="612" spans="1:51" s="14" customFormat="1" ht="12">
      <c r="A612" s="14"/>
      <c r="B612" s="236"/>
      <c r="C612" s="237"/>
      <c r="D612" s="227" t="s">
        <v>152</v>
      </c>
      <c r="E612" s="238" t="s">
        <v>19</v>
      </c>
      <c r="F612" s="239" t="s">
        <v>985</v>
      </c>
      <c r="G612" s="237"/>
      <c r="H612" s="240">
        <v>5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152</v>
      </c>
      <c r="AU612" s="246" t="s">
        <v>84</v>
      </c>
      <c r="AV612" s="14" t="s">
        <v>84</v>
      </c>
      <c r="AW612" s="14" t="s">
        <v>36</v>
      </c>
      <c r="AX612" s="14" t="s">
        <v>74</v>
      </c>
      <c r="AY612" s="246" t="s">
        <v>141</v>
      </c>
    </row>
    <row r="613" spans="1:51" s="15" customFormat="1" ht="12">
      <c r="A613" s="15"/>
      <c r="B613" s="247"/>
      <c r="C613" s="248"/>
      <c r="D613" s="227" t="s">
        <v>152</v>
      </c>
      <c r="E613" s="249" t="s">
        <v>19</v>
      </c>
      <c r="F613" s="250" t="s">
        <v>205</v>
      </c>
      <c r="G613" s="248"/>
      <c r="H613" s="251">
        <v>25.8</v>
      </c>
      <c r="I613" s="252"/>
      <c r="J613" s="248"/>
      <c r="K613" s="248"/>
      <c r="L613" s="253"/>
      <c r="M613" s="254"/>
      <c r="N613" s="255"/>
      <c r="O613" s="255"/>
      <c r="P613" s="255"/>
      <c r="Q613" s="255"/>
      <c r="R613" s="255"/>
      <c r="S613" s="255"/>
      <c r="T613" s="256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7" t="s">
        <v>152</v>
      </c>
      <c r="AU613" s="257" t="s">
        <v>84</v>
      </c>
      <c r="AV613" s="15" t="s">
        <v>142</v>
      </c>
      <c r="AW613" s="15" t="s">
        <v>36</v>
      </c>
      <c r="AX613" s="15" t="s">
        <v>82</v>
      </c>
      <c r="AY613" s="257" t="s">
        <v>141</v>
      </c>
    </row>
    <row r="614" spans="1:65" s="2" customFormat="1" ht="24.15" customHeight="1">
      <c r="A614" s="40"/>
      <c r="B614" s="41"/>
      <c r="C614" s="207" t="s">
        <v>986</v>
      </c>
      <c r="D614" s="207" t="s">
        <v>144</v>
      </c>
      <c r="E614" s="208" t="s">
        <v>987</v>
      </c>
      <c r="F614" s="209" t="s">
        <v>988</v>
      </c>
      <c r="G614" s="210" t="s">
        <v>242</v>
      </c>
      <c r="H614" s="211">
        <v>2</v>
      </c>
      <c r="I614" s="212"/>
      <c r="J614" s="213">
        <f>ROUND(I614*H614,2)</f>
        <v>0</v>
      </c>
      <c r="K614" s="209" t="s">
        <v>148</v>
      </c>
      <c r="L614" s="46"/>
      <c r="M614" s="214" t="s">
        <v>19</v>
      </c>
      <c r="N614" s="215" t="s">
        <v>45</v>
      </c>
      <c r="O614" s="86"/>
      <c r="P614" s="216">
        <f>O614*H614</f>
        <v>0</v>
      </c>
      <c r="Q614" s="216">
        <v>0.00048</v>
      </c>
      <c r="R614" s="216">
        <f>Q614*H614</f>
        <v>0.00096</v>
      </c>
      <c r="S614" s="216">
        <v>0</v>
      </c>
      <c r="T614" s="217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8" t="s">
        <v>245</v>
      </c>
      <c r="AT614" s="218" t="s">
        <v>144</v>
      </c>
      <c r="AU614" s="218" t="s">
        <v>84</v>
      </c>
      <c r="AY614" s="19" t="s">
        <v>141</v>
      </c>
      <c r="BE614" s="219">
        <f>IF(N614="základní",J614,0)</f>
        <v>0</v>
      </c>
      <c r="BF614" s="219">
        <f>IF(N614="snížená",J614,0)</f>
        <v>0</v>
      </c>
      <c r="BG614" s="219">
        <f>IF(N614="zákl. přenesená",J614,0)</f>
        <v>0</v>
      </c>
      <c r="BH614" s="219">
        <f>IF(N614="sníž. přenesená",J614,0)</f>
        <v>0</v>
      </c>
      <c r="BI614" s="219">
        <f>IF(N614="nulová",J614,0)</f>
        <v>0</v>
      </c>
      <c r="BJ614" s="19" t="s">
        <v>82</v>
      </c>
      <c r="BK614" s="219">
        <f>ROUND(I614*H614,2)</f>
        <v>0</v>
      </c>
      <c r="BL614" s="19" t="s">
        <v>245</v>
      </c>
      <c r="BM614" s="218" t="s">
        <v>989</v>
      </c>
    </row>
    <row r="615" spans="1:47" s="2" customFormat="1" ht="12">
      <c r="A615" s="40"/>
      <c r="B615" s="41"/>
      <c r="C615" s="42"/>
      <c r="D615" s="220" t="s">
        <v>150</v>
      </c>
      <c r="E615" s="42"/>
      <c r="F615" s="221" t="s">
        <v>990</v>
      </c>
      <c r="G615" s="42"/>
      <c r="H615" s="42"/>
      <c r="I615" s="222"/>
      <c r="J615" s="42"/>
      <c r="K615" s="42"/>
      <c r="L615" s="46"/>
      <c r="M615" s="223"/>
      <c r="N615" s="224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150</v>
      </c>
      <c r="AU615" s="19" t="s">
        <v>84</v>
      </c>
    </row>
    <row r="616" spans="1:65" s="2" customFormat="1" ht="21.75" customHeight="1">
      <c r="A616" s="40"/>
      <c r="B616" s="41"/>
      <c r="C616" s="261" t="s">
        <v>991</v>
      </c>
      <c r="D616" s="261" t="s">
        <v>400</v>
      </c>
      <c r="E616" s="262" t="s">
        <v>992</v>
      </c>
      <c r="F616" s="263" t="s">
        <v>993</v>
      </c>
      <c r="G616" s="264" t="s">
        <v>242</v>
      </c>
      <c r="H616" s="265">
        <v>2</v>
      </c>
      <c r="I616" s="266"/>
      <c r="J616" s="267">
        <f>ROUND(I616*H616,2)</f>
        <v>0</v>
      </c>
      <c r="K616" s="263" t="s">
        <v>19</v>
      </c>
      <c r="L616" s="268"/>
      <c r="M616" s="269" t="s">
        <v>19</v>
      </c>
      <c r="N616" s="270" t="s">
        <v>45</v>
      </c>
      <c r="O616" s="86"/>
      <c r="P616" s="216">
        <f>O616*H616</f>
        <v>0</v>
      </c>
      <c r="Q616" s="216">
        <v>0</v>
      </c>
      <c r="R616" s="216">
        <f>Q616*H616</f>
        <v>0</v>
      </c>
      <c r="S616" s="216">
        <v>0</v>
      </c>
      <c r="T616" s="217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8" t="s">
        <v>351</v>
      </c>
      <c r="AT616" s="218" t="s">
        <v>400</v>
      </c>
      <c r="AU616" s="218" t="s">
        <v>84</v>
      </c>
      <c r="AY616" s="19" t="s">
        <v>141</v>
      </c>
      <c r="BE616" s="219">
        <f>IF(N616="základní",J616,0)</f>
        <v>0</v>
      </c>
      <c r="BF616" s="219">
        <f>IF(N616="snížená",J616,0)</f>
        <v>0</v>
      </c>
      <c r="BG616" s="219">
        <f>IF(N616="zákl. přenesená",J616,0)</f>
        <v>0</v>
      </c>
      <c r="BH616" s="219">
        <f>IF(N616="sníž. přenesená",J616,0)</f>
        <v>0</v>
      </c>
      <c r="BI616" s="219">
        <f>IF(N616="nulová",J616,0)</f>
        <v>0</v>
      </c>
      <c r="BJ616" s="19" t="s">
        <v>82</v>
      </c>
      <c r="BK616" s="219">
        <f>ROUND(I616*H616,2)</f>
        <v>0</v>
      </c>
      <c r="BL616" s="19" t="s">
        <v>245</v>
      </c>
      <c r="BM616" s="218" t="s">
        <v>994</v>
      </c>
    </row>
    <row r="617" spans="1:65" s="2" customFormat="1" ht="24.15" customHeight="1">
      <c r="A617" s="40"/>
      <c r="B617" s="41"/>
      <c r="C617" s="207" t="s">
        <v>995</v>
      </c>
      <c r="D617" s="207" t="s">
        <v>144</v>
      </c>
      <c r="E617" s="208" t="s">
        <v>996</v>
      </c>
      <c r="F617" s="209" t="s">
        <v>997</v>
      </c>
      <c r="G617" s="210" t="s">
        <v>242</v>
      </c>
      <c r="H617" s="211">
        <v>2</v>
      </c>
      <c r="I617" s="212"/>
      <c r="J617" s="213">
        <f>ROUND(I617*H617,2)</f>
        <v>0</v>
      </c>
      <c r="K617" s="209" t="s">
        <v>148</v>
      </c>
      <c r="L617" s="46"/>
      <c r="M617" s="214" t="s">
        <v>19</v>
      </c>
      <c r="N617" s="215" t="s">
        <v>45</v>
      </c>
      <c r="O617" s="86"/>
      <c r="P617" s="216">
        <f>O617*H617</f>
        <v>0</v>
      </c>
      <c r="Q617" s="216">
        <v>0.00047</v>
      </c>
      <c r="R617" s="216">
        <f>Q617*H617</f>
        <v>0.00094</v>
      </c>
      <c r="S617" s="216">
        <v>0</v>
      </c>
      <c r="T617" s="21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8" t="s">
        <v>245</v>
      </c>
      <c r="AT617" s="218" t="s">
        <v>144</v>
      </c>
      <c r="AU617" s="218" t="s">
        <v>84</v>
      </c>
      <c r="AY617" s="19" t="s">
        <v>141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19" t="s">
        <v>82</v>
      </c>
      <c r="BK617" s="219">
        <f>ROUND(I617*H617,2)</f>
        <v>0</v>
      </c>
      <c r="BL617" s="19" t="s">
        <v>245</v>
      </c>
      <c r="BM617" s="218" t="s">
        <v>998</v>
      </c>
    </row>
    <row r="618" spans="1:47" s="2" customFormat="1" ht="12">
      <c r="A618" s="40"/>
      <c r="B618" s="41"/>
      <c r="C618" s="42"/>
      <c r="D618" s="220" t="s">
        <v>150</v>
      </c>
      <c r="E618" s="42"/>
      <c r="F618" s="221" t="s">
        <v>999</v>
      </c>
      <c r="G618" s="42"/>
      <c r="H618" s="42"/>
      <c r="I618" s="222"/>
      <c r="J618" s="42"/>
      <c r="K618" s="42"/>
      <c r="L618" s="46"/>
      <c r="M618" s="223"/>
      <c r="N618" s="224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150</v>
      </c>
      <c r="AU618" s="19" t="s">
        <v>84</v>
      </c>
    </row>
    <row r="619" spans="1:65" s="2" customFormat="1" ht="16.5" customHeight="1">
      <c r="A619" s="40"/>
      <c r="B619" s="41"/>
      <c r="C619" s="261" t="s">
        <v>1000</v>
      </c>
      <c r="D619" s="261" t="s">
        <v>400</v>
      </c>
      <c r="E619" s="262" t="s">
        <v>1001</v>
      </c>
      <c r="F619" s="263" t="s">
        <v>1002</v>
      </c>
      <c r="G619" s="264" t="s">
        <v>242</v>
      </c>
      <c r="H619" s="265">
        <v>2</v>
      </c>
      <c r="I619" s="266"/>
      <c r="J619" s="267">
        <f>ROUND(I619*H619,2)</f>
        <v>0</v>
      </c>
      <c r="K619" s="263" t="s">
        <v>19</v>
      </c>
      <c r="L619" s="268"/>
      <c r="M619" s="269" t="s">
        <v>19</v>
      </c>
      <c r="N619" s="270" t="s">
        <v>45</v>
      </c>
      <c r="O619" s="86"/>
      <c r="P619" s="216">
        <f>O619*H619</f>
        <v>0</v>
      </c>
      <c r="Q619" s="216">
        <v>0.004</v>
      </c>
      <c r="R619" s="216">
        <f>Q619*H619</f>
        <v>0.008</v>
      </c>
      <c r="S619" s="216">
        <v>0</v>
      </c>
      <c r="T619" s="217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8" t="s">
        <v>351</v>
      </c>
      <c r="AT619" s="218" t="s">
        <v>400</v>
      </c>
      <c r="AU619" s="218" t="s">
        <v>84</v>
      </c>
      <c r="AY619" s="19" t="s">
        <v>141</v>
      </c>
      <c r="BE619" s="219">
        <f>IF(N619="základní",J619,0)</f>
        <v>0</v>
      </c>
      <c r="BF619" s="219">
        <f>IF(N619="snížená",J619,0)</f>
        <v>0</v>
      </c>
      <c r="BG619" s="219">
        <f>IF(N619="zákl. přenesená",J619,0)</f>
        <v>0</v>
      </c>
      <c r="BH619" s="219">
        <f>IF(N619="sníž. přenesená",J619,0)</f>
        <v>0</v>
      </c>
      <c r="BI619" s="219">
        <f>IF(N619="nulová",J619,0)</f>
        <v>0</v>
      </c>
      <c r="BJ619" s="19" t="s">
        <v>82</v>
      </c>
      <c r="BK619" s="219">
        <f>ROUND(I619*H619,2)</f>
        <v>0</v>
      </c>
      <c r="BL619" s="19" t="s">
        <v>245</v>
      </c>
      <c r="BM619" s="218" t="s">
        <v>1003</v>
      </c>
    </row>
    <row r="620" spans="1:65" s="2" customFormat="1" ht="16.5" customHeight="1">
      <c r="A620" s="40"/>
      <c r="B620" s="41"/>
      <c r="C620" s="207" t="s">
        <v>1004</v>
      </c>
      <c r="D620" s="207" t="s">
        <v>144</v>
      </c>
      <c r="E620" s="208" t="s">
        <v>1005</v>
      </c>
      <c r="F620" s="209" t="s">
        <v>1006</v>
      </c>
      <c r="G620" s="210" t="s">
        <v>242</v>
      </c>
      <c r="H620" s="211">
        <v>16</v>
      </c>
      <c r="I620" s="212"/>
      <c r="J620" s="213">
        <f>ROUND(I620*H620,2)</f>
        <v>0</v>
      </c>
      <c r="K620" s="209" t="s">
        <v>148</v>
      </c>
      <c r="L620" s="46"/>
      <c r="M620" s="214" t="s">
        <v>19</v>
      </c>
      <c r="N620" s="215" t="s">
        <v>45</v>
      </c>
      <c r="O620" s="86"/>
      <c r="P620" s="216">
        <f>O620*H620</f>
        <v>0</v>
      </c>
      <c r="Q620" s="216">
        <v>0</v>
      </c>
      <c r="R620" s="216">
        <f>Q620*H620</f>
        <v>0</v>
      </c>
      <c r="S620" s="216">
        <v>0.024</v>
      </c>
      <c r="T620" s="217">
        <f>S620*H620</f>
        <v>0.384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8" t="s">
        <v>245</v>
      </c>
      <c r="AT620" s="218" t="s">
        <v>144</v>
      </c>
      <c r="AU620" s="218" t="s">
        <v>84</v>
      </c>
      <c r="AY620" s="19" t="s">
        <v>141</v>
      </c>
      <c r="BE620" s="219">
        <f>IF(N620="základní",J620,0)</f>
        <v>0</v>
      </c>
      <c r="BF620" s="219">
        <f>IF(N620="snížená",J620,0)</f>
        <v>0</v>
      </c>
      <c r="BG620" s="219">
        <f>IF(N620="zákl. přenesená",J620,0)</f>
        <v>0</v>
      </c>
      <c r="BH620" s="219">
        <f>IF(N620="sníž. přenesená",J620,0)</f>
        <v>0</v>
      </c>
      <c r="BI620" s="219">
        <f>IF(N620="nulová",J620,0)</f>
        <v>0</v>
      </c>
      <c r="BJ620" s="19" t="s">
        <v>82</v>
      </c>
      <c r="BK620" s="219">
        <f>ROUND(I620*H620,2)</f>
        <v>0</v>
      </c>
      <c r="BL620" s="19" t="s">
        <v>245</v>
      </c>
      <c r="BM620" s="218" t="s">
        <v>1007</v>
      </c>
    </row>
    <row r="621" spans="1:47" s="2" customFormat="1" ht="12">
      <c r="A621" s="40"/>
      <c r="B621" s="41"/>
      <c r="C621" s="42"/>
      <c r="D621" s="220" t="s">
        <v>150</v>
      </c>
      <c r="E621" s="42"/>
      <c r="F621" s="221" t="s">
        <v>1008</v>
      </c>
      <c r="G621" s="42"/>
      <c r="H621" s="42"/>
      <c r="I621" s="222"/>
      <c r="J621" s="42"/>
      <c r="K621" s="42"/>
      <c r="L621" s="46"/>
      <c r="M621" s="223"/>
      <c r="N621" s="224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150</v>
      </c>
      <c r="AU621" s="19" t="s">
        <v>84</v>
      </c>
    </row>
    <row r="622" spans="1:51" s="14" customFormat="1" ht="12">
      <c r="A622" s="14"/>
      <c r="B622" s="236"/>
      <c r="C622" s="237"/>
      <c r="D622" s="227" t="s">
        <v>152</v>
      </c>
      <c r="E622" s="238" t="s">
        <v>19</v>
      </c>
      <c r="F622" s="239" t="s">
        <v>1009</v>
      </c>
      <c r="G622" s="237"/>
      <c r="H622" s="240">
        <v>16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6" t="s">
        <v>152</v>
      </c>
      <c r="AU622" s="246" t="s">
        <v>84</v>
      </c>
      <c r="AV622" s="14" t="s">
        <v>84</v>
      </c>
      <c r="AW622" s="14" t="s">
        <v>36</v>
      </c>
      <c r="AX622" s="14" t="s">
        <v>82</v>
      </c>
      <c r="AY622" s="246" t="s">
        <v>141</v>
      </c>
    </row>
    <row r="623" spans="1:65" s="2" customFormat="1" ht="16.5" customHeight="1">
      <c r="A623" s="40"/>
      <c r="B623" s="41"/>
      <c r="C623" s="207" t="s">
        <v>1010</v>
      </c>
      <c r="D623" s="207" t="s">
        <v>144</v>
      </c>
      <c r="E623" s="208" t="s">
        <v>1011</v>
      </c>
      <c r="F623" s="209" t="s">
        <v>1012</v>
      </c>
      <c r="G623" s="210" t="s">
        <v>242</v>
      </c>
      <c r="H623" s="211">
        <v>10</v>
      </c>
      <c r="I623" s="212"/>
      <c r="J623" s="213">
        <f>ROUND(I623*H623,2)</f>
        <v>0</v>
      </c>
      <c r="K623" s="209" t="s">
        <v>148</v>
      </c>
      <c r="L623" s="46"/>
      <c r="M623" s="214" t="s">
        <v>19</v>
      </c>
      <c r="N623" s="215" t="s">
        <v>45</v>
      </c>
      <c r="O623" s="86"/>
      <c r="P623" s="216">
        <f>O623*H623</f>
        <v>0</v>
      </c>
      <c r="Q623" s="216">
        <v>0</v>
      </c>
      <c r="R623" s="216">
        <f>Q623*H623</f>
        <v>0</v>
      </c>
      <c r="S623" s="216">
        <v>0.028</v>
      </c>
      <c r="T623" s="217">
        <f>S623*H623</f>
        <v>0.28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8" t="s">
        <v>245</v>
      </c>
      <c r="AT623" s="218" t="s">
        <v>144</v>
      </c>
      <c r="AU623" s="218" t="s">
        <v>84</v>
      </c>
      <c r="AY623" s="19" t="s">
        <v>141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9" t="s">
        <v>82</v>
      </c>
      <c r="BK623" s="219">
        <f>ROUND(I623*H623,2)</f>
        <v>0</v>
      </c>
      <c r="BL623" s="19" t="s">
        <v>245</v>
      </c>
      <c r="BM623" s="218" t="s">
        <v>1013</v>
      </c>
    </row>
    <row r="624" spans="1:47" s="2" customFormat="1" ht="12">
      <c r="A624" s="40"/>
      <c r="B624" s="41"/>
      <c r="C624" s="42"/>
      <c r="D624" s="220" t="s">
        <v>150</v>
      </c>
      <c r="E624" s="42"/>
      <c r="F624" s="221" t="s">
        <v>1014</v>
      </c>
      <c r="G624" s="42"/>
      <c r="H624" s="42"/>
      <c r="I624" s="222"/>
      <c r="J624" s="42"/>
      <c r="K624" s="42"/>
      <c r="L624" s="46"/>
      <c r="M624" s="223"/>
      <c r="N624" s="224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150</v>
      </c>
      <c r="AU624" s="19" t="s">
        <v>84</v>
      </c>
    </row>
    <row r="625" spans="1:51" s="14" customFormat="1" ht="12">
      <c r="A625" s="14"/>
      <c r="B625" s="236"/>
      <c r="C625" s="237"/>
      <c r="D625" s="227" t="s">
        <v>152</v>
      </c>
      <c r="E625" s="238" t="s">
        <v>19</v>
      </c>
      <c r="F625" s="239" t="s">
        <v>1015</v>
      </c>
      <c r="G625" s="237"/>
      <c r="H625" s="240">
        <v>10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152</v>
      </c>
      <c r="AU625" s="246" t="s">
        <v>84</v>
      </c>
      <c r="AV625" s="14" t="s">
        <v>84</v>
      </c>
      <c r="AW625" s="14" t="s">
        <v>36</v>
      </c>
      <c r="AX625" s="14" t="s">
        <v>82</v>
      </c>
      <c r="AY625" s="246" t="s">
        <v>141</v>
      </c>
    </row>
    <row r="626" spans="1:65" s="2" customFormat="1" ht="21.75" customHeight="1">
      <c r="A626" s="40"/>
      <c r="B626" s="41"/>
      <c r="C626" s="207" t="s">
        <v>1016</v>
      </c>
      <c r="D626" s="207" t="s">
        <v>144</v>
      </c>
      <c r="E626" s="208" t="s">
        <v>1017</v>
      </c>
      <c r="F626" s="209" t="s">
        <v>1018</v>
      </c>
      <c r="G626" s="210" t="s">
        <v>242</v>
      </c>
      <c r="H626" s="211">
        <v>2</v>
      </c>
      <c r="I626" s="212"/>
      <c r="J626" s="213">
        <f>ROUND(I626*H626,2)</f>
        <v>0</v>
      </c>
      <c r="K626" s="209" t="s">
        <v>148</v>
      </c>
      <c r="L626" s="46"/>
      <c r="M626" s="214" t="s">
        <v>19</v>
      </c>
      <c r="N626" s="215" t="s">
        <v>45</v>
      </c>
      <c r="O626" s="86"/>
      <c r="P626" s="216">
        <f>O626*H626</f>
        <v>0</v>
      </c>
      <c r="Q626" s="216">
        <v>0</v>
      </c>
      <c r="R626" s="216">
        <f>Q626*H626</f>
        <v>0</v>
      </c>
      <c r="S626" s="216">
        <v>0.03</v>
      </c>
      <c r="T626" s="217">
        <f>S626*H626</f>
        <v>0.06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8" t="s">
        <v>245</v>
      </c>
      <c r="AT626" s="218" t="s">
        <v>144</v>
      </c>
      <c r="AU626" s="218" t="s">
        <v>84</v>
      </c>
      <c r="AY626" s="19" t="s">
        <v>141</v>
      </c>
      <c r="BE626" s="219">
        <f>IF(N626="základní",J626,0)</f>
        <v>0</v>
      </c>
      <c r="BF626" s="219">
        <f>IF(N626="snížená",J626,0)</f>
        <v>0</v>
      </c>
      <c r="BG626" s="219">
        <f>IF(N626="zákl. přenesená",J626,0)</f>
        <v>0</v>
      </c>
      <c r="BH626" s="219">
        <f>IF(N626="sníž. přenesená",J626,0)</f>
        <v>0</v>
      </c>
      <c r="BI626" s="219">
        <f>IF(N626="nulová",J626,0)</f>
        <v>0</v>
      </c>
      <c r="BJ626" s="19" t="s">
        <v>82</v>
      </c>
      <c r="BK626" s="219">
        <f>ROUND(I626*H626,2)</f>
        <v>0</v>
      </c>
      <c r="BL626" s="19" t="s">
        <v>245</v>
      </c>
      <c r="BM626" s="218" t="s">
        <v>1019</v>
      </c>
    </row>
    <row r="627" spans="1:47" s="2" customFormat="1" ht="12">
      <c r="A627" s="40"/>
      <c r="B627" s="41"/>
      <c r="C627" s="42"/>
      <c r="D627" s="220" t="s">
        <v>150</v>
      </c>
      <c r="E627" s="42"/>
      <c r="F627" s="221" t="s">
        <v>1020</v>
      </c>
      <c r="G627" s="42"/>
      <c r="H627" s="42"/>
      <c r="I627" s="222"/>
      <c r="J627" s="42"/>
      <c r="K627" s="42"/>
      <c r="L627" s="46"/>
      <c r="M627" s="223"/>
      <c r="N627" s="224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150</v>
      </c>
      <c r="AU627" s="19" t="s">
        <v>84</v>
      </c>
    </row>
    <row r="628" spans="1:51" s="14" customFormat="1" ht="12">
      <c r="A628" s="14"/>
      <c r="B628" s="236"/>
      <c r="C628" s="237"/>
      <c r="D628" s="227" t="s">
        <v>152</v>
      </c>
      <c r="E628" s="238" t="s">
        <v>19</v>
      </c>
      <c r="F628" s="239" t="s">
        <v>84</v>
      </c>
      <c r="G628" s="237"/>
      <c r="H628" s="240">
        <v>2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6" t="s">
        <v>152</v>
      </c>
      <c r="AU628" s="246" t="s">
        <v>84</v>
      </c>
      <c r="AV628" s="14" t="s">
        <v>84</v>
      </c>
      <c r="AW628" s="14" t="s">
        <v>36</v>
      </c>
      <c r="AX628" s="14" t="s">
        <v>82</v>
      </c>
      <c r="AY628" s="246" t="s">
        <v>141</v>
      </c>
    </row>
    <row r="629" spans="1:65" s="2" customFormat="1" ht="21.75" customHeight="1">
      <c r="A629" s="40"/>
      <c r="B629" s="41"/>
      <c r="C629" s="207" t="s">
        <v>1021</v>
      </c>
      <c r="D629" s="207" t="s">
        <v>144</v>
      </c>
      <c r="E629" s="208" t="s">
        <v>1022</v>
      </c>
      <c r="F629" s="209" t="s">
        <v>1023</v>
      </c>
      <c r="G629" s="210" t="s">
        <v>259</v>
      </c>
      <c r="H629" s="211">
        <v>12.75</v>
      </c>
      <c r="I629" s="212"/>
      <c r="J629" s="213">
        <f>ROUND(I629*H629,2)</f>
        <v>0</v>
      </c>
      <c r="K629" s="209" t="s">
        <v>1024</v>
      </c>
      <c r="L629" s="46"/>
      <c r="M629" s="214" t="s">
        <v>19</v>
      </c>
      <c r="N629" s="215" t="s">
        <v>45</v>
      </c>
      <c r="O629" s="86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8" t="s">
        <v>245</v>
      </c>
      <c r="AT629" s="218" t="s">
        <v>144</v>
      </c>
      <c r="AU629" s="218" t="s">
        <v>84</v>
      </c>
      <c r="AY629" s="19" t="s">
        <v>141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82</v>
      </c>
      <c r="BK629" s="219">
        <f>ROUND(I629*H629,2)</f>
        <v>0</v>
      </c>
      <c r="BL629" s="19" t="s">
        <v>245</v>
      </c>
      <c r="BM629" s="218" t="s">
        <v>1025</v>
      </c>
    </row>
    <row r="630" spans="1:47" s="2" customFormat="1" ht="12">
      <c r="A630" s="40"/>
      <c r="B630" s="41"/>
      <c r="C630" s="42"/>
      <c r="D630" s="220" t="s">
        <v>150</v>
      </c>
      <c r="E630" s="42"/>
      <c r="F630" s="221" t="s">
        <v>1026</v>
      </c>
      <c r="G630" s="42"/>
      <c r="H630" s="42"/>
      <c r="I630" s="222"/>
      <c r="J630" s="42"/>
      <c r="K630" s="42"/>
      <c r="L630" s="46"/>
      <c r="M630" s="223"/>
      <c r="N630" s="224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150</v>
      </c>
      <c r="AU630" s="19" t="s">
        <v>84</v>
      </c>
    </row>
    <row r="631" spans="1:51" s="14" customFormat="1" ht="12">
      <c r="A631" s="14"/>
      <c r="B631" s="236"/>
      <c r="C631" s="237"/>
      <c r="D631" s="227" t="s">
        <v>152</v>
      </c>
      <c r="E631" s="238" t="s">
        <v>19</v>
      </c>
      <c r="F631" s="239" t="s">
        <v>1027</v>
      </c>
      <c r="G631" s="237"/>
      <c r="H631" s="240">
        <v>4.05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152</v>
      </c>
      <c r="AU631" s="246" t="s">
        <v>84</v>
      </c>
      <c r="AV631" s="14" t="s">
        <v>84</v>
      </c>
      <c r="AW631" s="14" t="s">
        <v>36</v>
      </c>
      <c r="AX631" s="14" t="s">
        <v>74</v>
      </c>
      <c r="AY631" s="246" t="s">
        <v>141</v>
      </c>
    </row>
    <row r="632" spans="1:51" s="14" customFormat="1" ht="12">
      <c r="A632" s="14"/>
      <c r="B632" s="236"/>
      <c r="C632" s="237"/>
      <c r="D632" s="227" t="s">
        <v>152</v>
      </c>
      <c r="E632" s="238" t="s">
        <v>19</v>
      </c>
      <c r="F632" s="239" t="s">
        <v>1028</v>
      </c>
      <c r="G632" s="237"/>
      <c r="H632" s="240">
        <v>5.6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6" t="s">
        <v>152</v>
      </c>
      <c r="AU632" s="246" t="s">
        <v>84</v>
      </c>
      <c r="AV632" s="14" t="s">
        <v>84</v>
      </c>
      <c r="AW632" s="14" t="s">
        <v>36</v>
      </c>
      <c r="AX632" s="14" t="s">
        <v>74</v>
      </c>
      <c r="AY632" s="246" t="s">
        <v>141</v>
      </c>
    </row>
    <row r="633" spans="1:51" s="14" customFormat="1" ht="12">
      <c r="A633" s="14"/>
      <c r="B633" s="236"/>
      <c r="C633" s="237"/>
      <c r="D633" s="227" t="s">
        <v>152</v>
      </c>
      <c r="E633" s="238" t="s">
        <v>19</v>
      </c>
      <c r="F633" s="239" t="s">
        <v>1029</v>
      </c>
      <c r="G633" s="237"/>
      <c r="H633" s="240">
        <v>3.1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6" t="s">
        <v>152</v>
      </c>
      <c r="AU633" s="246" t="s">
        <v>84</v>
      </c>
      <c r="AV633" s="14" t="s">
        <v>84</v>
      </c>
      <c r="AW633" s="14" t="s">
        <v>36</v>
      </c>
      <c r="AX633" s="14" t="s">
        <v>74</v>
      </c>
      <c r="AY633" s="246" t="s">
        <v>141</v>
      </c>
    </row>
    <row r="634" spans="1:51" s="15" customFormat="1" ht="12">
      <c r="A634" s="15"/>
      <c r="B634" s="247"/>
      <c r="C634" s="248"/>
      <c r="D634" s="227" t="s">
        <v>152</v>
      </c>
      <c r="E634" s="249" t="s">
        <v>19</v>
      </c>
      <c r="F634" s="250" t="s">
        <v>205</v>
      </c>
      <c r="G634" s="248"/>
      <c r="H634" s="251">
        <v>12.75</v>
      </c>
      <c r="I634" s="252"/>
      <c r="J634" s="248"/>
      <c r="K634" s="248"/>
      <c r="L634" s="253"/>
      <c r="M634" s="254"/>
      <c r="N634" s="255"/>
      <c r="O634" s="255"/>
      <c r="P634" s="255"/>
      <c r="Q634" s="255"/>
      <c r="R634" s="255"/>
      <c r="S634" s="255"/>
      <c r="T634" s="25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57" t="s">
        <v>152</v>
      </c>
      <c r="AU634" s="257" t="s">
        <v>84</v>
      </c>
      <c r="AV634" s="15" t="s">
        <v>142</v>
      </c>
      <c r="AW634" s="15" t="s">
        <v>36</v>
      </c>
      <c r="AX634" s="15" t="s">
        <v>82</v>
      </c>
      <c r="AY634" s="257" t="s">
        <v>141</v>
      </c>
    </row>
    <row r="635" spans="1:65" s="2" customFormat="1" ht="24.15" customHeight="1">
      <c r="A635" s="40"/>
      <c r="B635" s="41"/>
      <c r="C635" s="261" t="s">
        <v>1030</v>
      </c>
      <c r="D635" s="261" t="s">
        <v>400</v>
      </c>
      <c r="E635" s="262" t="s">
        <v>1031</v>
      </c>
      <c r="F635" s="263" t="s">
        <v>1032</v>
      </c>
      <c r="G635" s="264" t="s">
        <v>259</v>
      </c>
      <c r="H635" s="265">
        <v>12.75</v>
      </c>
      <c r="I635" s="266"/>
      <c r="J635" s="267">
        <f>ROUND(I635*H635,2)</f>
        <v>0</v>
      </c>
      <c r="K635" s="263" t="s">
        <v>19</v>
      </c>
      <c r="L635" s="268"/>
      <c r="M635" s="269" t="s">
        <v>19</v>
      </c>
      <c r="N635" s="270" t="s">
        <v>45</v>
      </c>
      <c r="O635" s="86"/>
      <c r="P635" s="216">
        <f>O635*H635</f>
        <v>0</v>
      </c>
      <c r="Q635" s="216">
        <v>0</v>
      </c>
      <c r="R635" s="216">
        <f>Q635*H635</f>
        <v>0</v>
      </c>
      <c r="S635" s="216">
        <v>0</v>
      </c>
      <c r="T635" s="21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8" t="s">
        <v>351</v>
      </c>
      <c r="AT635" s="218" t="s">
        <v>400</v>
      </c>
      <c r="AU635" s="218" t="s">
        <v>84</v>
      </c>
      <c r="AY635" s="19" t="s">
        <v>141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9" t="s">
        <v>82</v>
      </c>
      <c r="BK635" s="219">
        <f>ROUND(I635*H635,2)</f>
        <v>0</v>
      </c>
      <c r="BL635" s="19" t="s">
        <v>245</v>
      </c>
      <c r="BM635" s="218" t="s">
        <v>1033</v>
      </c>
    </row>
    <row r="636" spans="1:65" s="2" customFormat="1" ht="21.75" customHeight="1">
      <c r="A636" s="40"/>
      <c r="B636" s="41"/>
      <c r="C636" s="207" t="s">
        <v>1034</v>
      </c>
      <c r="D636" s="207" t="s">
        <v>144</v>
      </c>
      <c r="E636" s="208" t="s">
        <v>1035</v>
      </c>
      <c r="F636" s="209" t="s">
        <v>1036</v>
      </c>
      <c r="G636" s="210" t="s">
        <v>259</v>
      </c>
      <c r="H636" s="211">
        <v>34.7</v>
      </c>
      <c r="I636" s="212"/>
      <c r="J636" s="213">
        <f>ROUND(I636*H636,2)</f>
        <v>0</v>
      </c>
      <c r="K636" s="209" t="s">
        <v>1024</v>
      </c>
      <c r="L636" s="46"/>
      <c r="M636" s="214" t="s">
        <v>19</v>
      </c>
      <c r="N636" s="215" t="s">
        <v>45</v>
      </c>
      <c r="O636" s="86"/>
      <c r="P636" s="216">
        <f>O636*H636</f>
        <v>0</v>
      </c>
      <c r="Q636" s="216">
        <v>0</v>
      </c>
      <c r="R636" s="216">
        <f>Q636*H636</f>
        <v>0</v>
      </c>
      <c r="S636" s="216">
        <v>0</v>
      </c>
      <c r="T636" s="217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8" t="s">
        <v>245</v>
      </c>
      <c r="AT636" s="218" t="s">
        <v>144</v>
      </c>
      <c r="AU636" s="218" t="s">
        <v>84</v>
      </c>
      <c r="AY636" s="19" t="s">
        <v>141</v>
      </c>
      <c r="BE636" s="219">
        <f>IF(N636="základní",J636,0)</f>
        <v>0</v>
      </c>
      <c r="BF636" s="219">
        <f>IF(N636="snížená",J636,0)</f>
        <v>0</v>
      </c>
      <c r="BG636" s="219">
        <f>IF(N636="zákl. přenesená",J636,0)</f>
        <v>0</v>
      </c>
      <c r="BH636" s="219">
        <f>IF(N636="sníž. přenesená",J636,0)</f>
        <v>0</v>
      </c>
      <c r="BI636" s="219">
        <f>IF(N636="nulová",J636,0)</f>
        <v>0</v>
      </c>
      <c r="BJ636" s="19" t="s">
        <v>82</v>
      </c>
      <c r="BK636" s="219">
        <f>ROUND(I636*H636,2)</f>
        <v>0</v>
      </c>
      <c r="BL636" s="19" t="s">
        <v>245</v>
      </c>
      <c r="BM636" s="218" t="s">
        <v>1037</v>
      </c>
    </row>
    <row r="637" spans="1:47" s="2" customFormat="1" ht="12">
      <c r="A637" s="40"/>
      <c r="B637" s="41"/>
      <c r="C637" s="42"/>
      <c r="D637" s="220" t="s">
        <v>150</v>
      </c>
      <c r="E637" s="42"/>
      <c r="F637" s="221" t="s">
        <v>1038</v>
      </c>
      <c r="G637" s="42"/>
      <c r="H637" s="42"/>
      <c r="I637" s="222"/>
      <c r="J637" s="42"/>
      <c r="K637" s="42"/>
      <c r="L637" s="46"/>
      <c r="M637" s="223"/>
      <c r="N637" s="224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150</v>
      </c>
      <c r="AU637" s="19" t="s">
        <v>84</v>
      </c>
    </row>
    <row r="638" spans="1:51" s="14" customFormat="1" ht="12">
      <c r="A638" s="14"/>
      <c r="B638" s="236"/>
      <c r="C638" s="237"/>
      <c r="D638" s="227" t="s">
        <v>152</v>
      </c>
      <c r="E638" s="238" t="s">
        <v>19</v>
      </c>
      <c r="F638" s="239" t="s">
        <v>1039</v>
      </c>
      <c r="G638" s="237"/>
      <c r="H638" s="240">
        <v>34.7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152</v>
      </c>
      <c r="AU638" s="246" t="s">
        <v>84</v>
      </c>
      <c r="AV638" s="14" t="s">
        <v>84</v>
      </c>
      <c r="AW638" s="14" t="s">
        <v>36</v>
      </c>
      <c r="AX638" s="14" t="s">
        <v>82</v>
      </c>
      <c r="AY638" s="246" t="s">
        <v>141</v>
      </c>
    </row>
    <row r="639" spans="1:65" s="2" customFormat="1" ht="24.15" customHeight="1">
      <c r="A639" s="40"/>
      <c r="B639" s="41"/>
      <c r="C639" s="261" t="s">
        <v>1040</v>
      </c>
      <c r="D639" s="261" t="s">
        <v>400</v>
      </c>
      <c r="E639" s="262" t="s">
        <v>1041</v>
      </c>
      <c r="F639" s="263" t="s">
        <v>1032</v>
      </c>
      <c r="G639" s="264" t="s">
        <v>259</v>
      </c>
      <c r="H639" s="265">
        <v>7.5</v>
      </c>
      <c r="I639" s="266"/>
      <c r="J639" s="267">
        <f>ROUND(I639*H639,2)</f>
        <v>0</v>
      </c>
      <c r="K639" s="263" t="s">
        <v>19</v>
      </c>
      <c r="L639" s="268"/>
      <c r="M639" s="269" t="s">
        <v>19</v>
      </c>
      <c r="N639" s="270" t="s">
        <v>45</v>
      </c>
      <c r="O639" s="86"/>
      <c r="P639" s="216">
        <f>O639*H639</f>
        <v>0</v>
      </c>
      <c r="Q639" s="216">
        <v>0</v>
      </c>
      <c r="R639" s="216">
        <f>Q639*H639</f>
        <v>0</v>
      </c>
      <c r="S639" s="216">
        <v>0</v>
      </c>
      <c r="T639" s="21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8" t="s">
        <v>351</v>
      </c>
      <c r="AT639" s="218" t="s">
        <v>400</v>
      </c>
      <c r="AU639" s="218" t="s">
        <v>84</v>
      </c>
      <c r="AY639" s="19" t="s">
        <v>141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9" t="s">
        <v>82</v>
      </c>
      <c r="BK639" s="219">
        <f>ROUND(I639*H639,2)</f>
        <v>0</v>
      </c>
      <c r="BL639" s="19" t="s">
        <v>245</v>
      </c>
      <c r="BM639" s="218" t="s">
        <v>1042</v>
      </c>
    </row>
    <row r="640" spans="1:51" s="14" customFormat="1" ht="12">
      <c r="A640" s="14"/>
      <c r="B640" s="236"/>
      <c r="C640" s="237"/>
      <c r="D640" s="227" t="s">
        <v>152</v>
      </c>
      <c r="E640" s="238" t="s">
        <v>19</v>
      </c>
      <c r="F640" s="239" t="s">
        <v>1043</v>
      </c>
      <c r="G640" s="237"/>
      <c r="H640" s="240">
        <v>7.5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6" t="s">
        <v>152</v>
      </c>
      <c r="AU640" s="246" t="s">
        <v>84</v>
      </c>
      <c r="AV640" s="14" t="s">
        <v>84</v>
      </c>
      <c r="AW640" s="14" t="s">
        <v>36</v>
      </c>
      <c r="AX640" s="14" t="s">
        <v>82</v>
      </c>
      <c r="AY640" s="246" t="s">
        <v>141</v>
      </c>
    </row>
    <row r="641" spans="1:65" s="2" customFormat="1" ht="24.15" customHeight="1">
      <c r="A641" s="40"/>
      <c r="B641" s="41"/>
      <c r="C641" s="261" t="s">
        <v>1044</v>
      </c>
      <c r="D641" s="261" t="s">
        <v>400</v>
      </c>
      <c r="E641" s="262" t="s">
        <v>1045</v>
      </c>
      <c r="F641" s="263" t="s">
        <v>1046</v>
      </c>
      <c r="G641" s="264" t="s">
        <v>259</v>
      </c>
      <c r="H641" s="265">
        <v>27.2</v>
      </c>
      <c r="I641" s="266"/>
      <c r="J641" s="267">
        <f>ROUND(I641*H641,2)</f>
        <v>0</v>
      </c>
      <c r="K641" s="263" t="s">
        <v>19</v>
      </c>
      <c r="L641" s="268"/>
      <c r="M641" s="269" t="s">
        <v>19</v>
      </c>
      <c r="N641" s="270" t="s">
        <v>45</v>
      </c>
      <c r="O641" s="86"/>
      <c r="P641" s="216">
        <f>O641*H641</f>
        <v>0</v>
      </c>
      <c r="Q641" s="216">
        <v>0</v>
      </c>
      <c r="R641" s="216">
        <f>Q641*H641</f>
        <v>0</v>
      </c>
      <c r="S641" s="216">
        <v>0</v>
      </c>
      <c r="T641" s="217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18" t="s">
        <v>351</v>
      </c>
      <c r="AT641" s="218" t="s">
        <v>400</v>
      </c>
      <c r="AU641" s="218" t="s">
        <v>84</v>
      </c>
      <c r="AY641" s="19" t="s">
        <v>141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9" t="s">
        <v>82</v>
      </c>
      <c r="BK641" s="219">
        <f>ROUND(I641*H641,2)</f>
        <v>0</v>
      </c>
      <c r="BL641" s="19" t="s">
        <v>245</v>
      </c>
      <c r="BM641" s="218" t="s">
        <v>1047</v>
      </c>
    </row>
    <row r="642" spans="1:51" s="14" customFormat="1" ht="12">
      <c r="A642" s="14"/>
      <c r="B642" s="236"/>
      <c r="C642" s="237"/>
      <c r="D642" s="227" t="s">
        <v>152</v>
      </c>
      <c r="E642" s="238" t="s">
        <v>19</v>
      </c>
      <c r="F642" s="239" t="s">
        <v>1048</v>
      </c>
      <c r="G642" s="237"/>
      <c r="H642" s="240">
        <v>9.6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6" t="s">
        <v>152</v>
      </c>
      <c r="AU642" s="246" t="s">
        <v>84</v>
      </c>
      <c r="AV642" s="14" t="s">
        <v>84</v>
      </c>
      <c r="AW642" s="14" t="s">
        <v>36</v>
      </c>
      <c r="AX642" s="14" t="s">
        <v>74</v>
      </c>
      <c r="AY642" s="246" t="s">
        <v>141</v>
      </c>
    </row>
    <row r="643" spans="1:51" s="14" customFormat="1" ht="12">
      <c r="A643" s="14"/>
      <c r="B643" s="236"/>
      <c r="C643" s="237"/>
      <c r="D643" s="227" t="s">
        <v>152</v>
      </c>
      <c r="E643" s="238" t="s">
        <v>19</v>
      </c>
      <c r="F643" s="239" t="s">
        <v>1049</v>
      </c>
      <c r="G643" s="237"/>
      <c r="H643" s="240">
        <v>4.8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152</v>
      </c>
      <c r="AU643" s="246" t="s">
        <v>84</v>
      </c>
      <c r="AV643" s="14" t="s">
        <v>84</v>
      </c>
      <c r="AW643" s="14" t="s">
        <v>36</v>
      </c>
      <c r="AX643" s="14" t="s">
        <v>74</v>
      </c>
      <c r="AY643" s="246" t="s">
        <v>141</v>
      </c>
    </row>
    <row r="644" spans="1:51" s="14" customFormat="1" ht="12">
      <c r="A644" s="14"/>
      <c r="B644" s="236"/>
      <c r="C644" s="237"/>
      <c r="D644" s="227" t="s">
        <v>152</v>
      </c>
      <c r="E644" s="238" t="s">
        <v>19</v>
      </c>
      <c r="F644" s="239" t="s">
        <v>1049</v>
      </c>
      <c r="G644" s="237"/>
      <c r="H644" s="240">
        <v>4.8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6" t="s">
        <v>152</v>
      </c>
      <c r="AU644" s="246" t="s">
        <v>84</v>
      </c>
      <c r="AV644" s="14" t="s">
        <v>84</v>
      </c>
      <c r="AW644" s="14" t="s">
        <v>36</v>
      </c>
      <c r="AX644" s="14" t="s">
        <v>74</v>
      </c>
      <c r="AY644" s="246" t="s">
        <v>141</v>
      </c>
    </row>
    <row r="645" spans="1:51" s="14" customFormat="1" ht="12">
      <c r="A645" s="14"/>
      <c r="B645" s="236"/>
      <c r="C645" s="237"/>
      <c r="D645" s="227" t="s">
        <v>152</v>
      </c>
      <c r="E645" s="238" t="s">
        <v>19</v>
      </c>
      <c r="F645" s="239" t="s">
        <v>1050</v>
      </c>
      <c r="G645" s="237"/>
      <c r="H645" s="240">
        <v>8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152</v>
      </c>
      <c r="AU645" s="246" t="s">
        <v>84</v>
      </c>
      <c r="AV645" s="14" t="s">
        <v>84</v>
      </c>
      <c r="AW645" s="14" t="s">
        <v>36</v>
      </c>
      <c r="AX645" s="14" t="s">
        <v>74</v>
      </c>
      <c r="AY645" s="246" t="s">
        <v>141</v>
      </c>
    </row>
    <row r="646" spans="1:51" s="15" customFormat="1" ht="12">
      <c r="A646" s="15"/>
      <c r="B646" s="247"/>
      <c r="C646" s="248"/>
      <c r="D646" s="227" t="s">
        <v>152</v>
      </c>
      <c r="E646" s="249" t="s">
        <v>19</v>
      </c>
      <c r="F646" s="250" t="s">
        <v>205</v>
      </c>
      <c r="G646" s="248"/>
      <c r="H646" s="251">
        <v>27.2</v>
      </c>
      <c r="I646" s="252"/>
      <c r="J646" s="248"/>
      <c r="K646" s="248"/>
      <c r="L646" s="253"/>
      <c r="M646" s="254"/>
      <c r="N646" s="255"/>
      <c r="O646" s="255"/>
      <c r="P646" s="255"/>
      <c r="Q646" s="255"/>
      <c r="R646" s="255"/>
      <c r="S646" s="255"/>
      <c r="T646" s="256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7" t="s">
        <v>152</v>
      </c>
      <c r="AU646" s="257" t="s">
        <v>84</v>
      </c>
      <c r="AV646" s="15" t="s">
        <v>142</v>
      </c>
      <c r="AW646" s="15" t="s">
        <v>36</v>
      </c>
      <c r="AX646" s="15" t="s">
        <v>82</v>
      </c>
      <c r="AY646" s="257" t="s">
        <v>141</v>
      </c>
    </row>
    <row r="647" spans="1:65" s="2" customFormat="1" ht="24.15" customHeight="1">
      <c r="A647" s="40"/>
      <c r="B647" s="41"/>
      <c r="C647" s="207" t="s">
        <v>1051</v>
      </c>
      <c r="D647" s="207" t="s">
        <v>144</v>
      </c>
      <c r="E647" s="208" t="s">
        <v>1052</v>
      </c>
      <c r="F647" s="209" t="s">
        <v>1053</v>
      </c>
      <c r="G647" s="210" t="s">
        <v>651</v>
      </c>
      <c r="H647" s="211">
        <v>17</v>
      </c>
      <c r="I647" s="212"/>
      <c r="J647" s="213">
        <f>ROUND(I647*H647,2)</f>
        <v>0</v>
      </c>
      <c r="K647" s="209" t="s">
        <v>19</v>
      </c>
      <c r="L647" s="46"/>
      <c r="M647" s="214" t="s">
        <v>19</v>
      </c>
      <c r="N647" s="215" t="s">
        <v>45</v>
      </c>
      <c r="O647" s="86"/>
      <c r="P647" s="216">
        <f>O647*H647</f>
        <v>0</v>
      </c>
      <c r="Q647" s="216">
        <v>0.012</v>
      </c>
      <c r="R647" s="216">
        <f>Q647*H647</f>
        <v>0.20400000000000001</v>
      </c>
      <c r="S647" s="216">
        <v>0</v>
      </c>
      <c r="T647" s="217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18" t="s">
        <v>245</v>
      </c>
      <c r="AT647" s="218" t="s">
        <v>144</v>
      </c>
      <c r="AU647" s="218" t="s">
        <v>84</v>
      </c>
      <c r="AY647" s="19" t="s">
        <v>141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19" t="s">
        <v>82</v>
      </c>
      <c r="BK647" s="219">
        <f>ROUND(I647*H647,2)</f>
        <v>0</v>
      </c>
      <c r="BL647" s="19" t="s">
        <v>245</v>
      </c>
      <c r="BM647" s="218" t="s">
        <v>1054</v>
      </c>
    </row>
    <row r="648" spans="1:65" s="2" customFormat="1" ht="24.15" customHeight="1">
      <c r="A648" s="40"/>
      <c r="B648" s="41"/>
      <c r="C648" s="207" t="s">
        <v>1055</v>
      </c>
      <c r="D648" s="207" t="s">
        <v>144</v>
      </c>
      <c r="E648" s="208" t="s">
        <v>1056</v>
      </c>
      <c r="F648" s="209" t="s">
        <v>1057</v>
      </c>
      <c r="G648" s="210" t="s">
        <v>651</v>
      </c>
      <c r="H648" s="211">
        <v>138</v>
      </c>
      <c r="I648" s="212"/>
      <c r="J648" s="213">
        <f>ROUND(I648*H648,2)</f>
        <v>0</v>
      </c>
      <c r="K648" s="209" t="s">
        <v>19</v>
      </c>
      <c r="L648" s="46"/>
      <c r="M648" s="214" t="s">
        <v>19</v>
      </c>
      <c r="N648" s="215" t="s">
        <v>45</v>
      </c>
      <c r="O648" s="86"/>
      <c r="P648" s="216">
        <f>O648*H648</f>
        <v>0</v>
      </c>
      <c r="Q648" s="216">
        <v>0.012</v>
      </c>
      <c r="R648" s="216">
        <f>Q648*H648</f>
        <v>1.6560000000000001</v>
      </c>
      <c r="S648" s="216">
        <v>0</v>
      </c>
      <c r="T648" s="217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8" t="s">
        <v>245</v>
      </c>
      <c r="AT648" s="218" t="s">
        <v>144</v>
      </c>
      <c r="AU648" s="218" t="s">
        <v>84</v>
      </c>
      <c r="AY648" s="19" t="s">
        <v>141</v>
      </c>
      <c r="BE648" s="219">
        <f>IF(N648="základní",J648,0)</f>
        <v>0</v>
      </c>
      <c r="BF648" s="219">
        <f>IF(N648="snížená",J648,0)</f>
        <v>0</v>
      </c>
      <c r="BG648" s="219">
        <f>IF(N648="zákl. přenesená",J648,0)</f>
        <v>0</v>
      </c>
      <c r="BH648" s="219">
        <f>IF(N648="sníž. přenesená",J648,0)</f>
        <v>0</v>
      </c>
      <c r="BI648" s="219">
        <f>IF(N648="nulová",J648,0)</f>
        <v>0</v>
      </c>
      <c r="BJ648" s="19" t="s">
        <v>82</v>
      </c>
      <c r="BK648" s="219">
        <f>ROUND(I648*H648,2)</f>
        <v>0</v>
      </c>
      <c r="BL648" s="19" t="s">
        <v>245</v>
      </c>
      <c r="BM648" s="218" t="s">
        <v>1058</v>
      </c>
    </row>
    <row r="649" spans="1:65" s="2" customFormat="1" ht="24.15" customHeight="1">
      <c r="A649" s="40"/>
      <c r="B649" s="41"/>
      <c r="C649" s="207" t="s">
        <v>1059</v>
      </c>
      <c r="D649" s="207" t="s">
        <v>144</v>
      </c>
      <c r="E649" s="208" t="s">
        <v>1060</v>
      </c>
      <c r="F649" s="209" t="s">
        <v>1061</v>
      </c>
      <c r="G649" s="210" t="s">
        <v>651</v>
      </c>
      <c r="H649" s="211">
        <v>17</v>
      </c>
      <c r="I649" s="212"/>
      <c r="J649" s="213">
        <f>ROUND(I649*H649,2)</f>
        <v>0</v>
      </c>
      <c r="K649" s="209" t="s">
        <v>19</v>
      </c>
      <c r="L649" s="46"/>
      <c r="M649" s="214" t="s">
        <v>19</v>
      </c>
      <c r="N649" s="215" t="s">
        <v>45</v>
      </c>
      <c r="O649" s="86"/>
      <c r="P649" s="216">
        <f>O649*H649</f>
        <v>0</v>
      </c>
      <c r="Q649" s="216">
        <v>0.012</v>
      </c>
      <c r="R649" s="216">
        <f>Q649*H649</f>
        <v>0.20400000000000001</v>
      </c>
      <c r="S649" s="216">
        <v>0</v>
      </c>
      <c r="T649" s="217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18" t="s">
        <v>245</v>
      </c>
      <c r="AT649" s="218" t="s">
        <v>144</v>
      </c>
      <c r="AU649" s="218" t="s">
        <v>84</v>
      </c>
      <c r="AY649" s="19" t="s">
        <v>141</v>
      </c>
      <c r="BE649" s="219">
        <f>IF(N649="základní",J649,0)</f>
        <v>0</v>
      </c>
      <c r="BF649" s="219">
        <f>IF(N649="snížená",J649,0)</f>
        <v>0</v>
      </c>
      <c r="BG649" s="219">
        <f>IF(N649="zákl. přenesená",J649,0)</f>
        <v>0</v>
      </c>
      <c r="BH649" s="219">
        <f>IF(N649="sníž. přenesená",J649,0)</f>
        <v>0</v>
      </c>
      <c r="BI649" s="219">
        <f>IF(N649="nulová",J649,0)</f>
        <v>0</v>
      </c>
      <c r="BJ649" s="19" t="s">
        <v>82</v>
      </c>
      <c r="BK649" s="219">
        <f>ROUND(I649*H649,2)</f>
        <v>0</v>
      </c>
      <c r="BL649" s="19" t="s">
        <v>245</v>
      </c>
      <c r="BM649" s="218" t="s">
        <v>1062</v>
      </c>
    </row>
    <row r="650" spans="1:65" s="2" customFormat="1" ht="24.15" customHeight="1">
      <c r="A650" s="40"/>
      <c r="B650" s="41"/>
      <c r="C650" s="207" t="s">
        <v>1063</v>
      </c>
      <c r="D650" s="207" t="s">
        <v>144</v>
      </c>
      <c r="E650" s="208" t="s">
        <v>1064</v>
      </c>
      <c r="F650" s="209" t="s">
        <v>1065</v>
      </c>
      <c r="G650" s="210" t="s">
        <v>651</v>
      </c>
      <c r="H650" s="211">
        <v>4</v>
      </c>
      <c r="I650" s="212"/>
      <c r="J650" s="213">
        <f>ROUND(I650*H650,2)</f>
        <v>0</v>
      </c>
      <c r="K650" s="209" t="s">
        <v>19</v>
      </c>
      <c r="L650" s="46"/>
      <c r="M650" s="214" t="s">
        <v>19</v>
      </c>
      <c r="N650" s="215" t="s">
        <v>45</v>
      </c>
      <c r="O650" s="86"/>
      <c r="P650" s="216">
        <f>O650*H650</f>
        <v>0</v>
      </c>
      <c r="Q650" s="216">
        <v>0.012</v>
      </c>
      <c r="R650" s="216">
        <f>Q650*H650</f>
        <v>0.048</v>
      </c>
      <c r="S650" s="216">
        <v>0</v>
      </c>
      <c r="T650" s="217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8" t="s">
        <v>245</v>
      </c>
      <c r="AT650" s="218" t="s">
        <v>144</v>
      </c>
      <c r="AU650" s="218" t="s">
        <v>84</v>
      </c>
      <c r="AY650" s="19" t="s">
        <v>141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19" t="s">
        <v>82</v>
      </c>
      <c r="BK650" s="219">
        <f>ROUND(I650*H650,2)</f>
        <v>0</v>
      </c>
      <c r="BL650" s="19" t="s">
        <v>245</v>
      </c>
      <c r="BM650" s="218" t="s">
        <v>1066</v>
      </c>
    </row>
    <row r="651" spans="1:65" s="2" customFormat="1" ht="24.15" customHeight="1">
      <c r="A651" s="40"/>
      <c r="B651" s="41"/>
      <c r="C651" s="207" t="s">
        <v>1067</v>
      </c>
      <c r="D651" s="207" t="s">
        <v>144</v>
      </c>
      <c r="E651" s="208" t="s">
        <v>1068</v>
      </c>
      <c r="F651" s="209" t="s">
        <v>1069</v>
      </c>
      <c r="G651" s="210" t="s">
        <v>408</v>
      </c>
      <c r="H651" s="271"/>
      <c r="I651" s="212"/>
      <c r="J651" s="213">
        <f>ROUND(I651*H651,2)</f>
        <v>0</v>
      </c>
      <c r="K651" s="209" t="s">
        <v>148</v>
      </c>
      <c r="L651" s="46"/>
      <c r="M651" s="214" t="s">
        <v>19</v>
      </c>
      <c r="N651" s="215" t="s">
        <v>45</v>
      </c>
      <c r="O651" s="86"/>
      <c r="P651" s="216">
        <f>O651*H651</f>
        <v>0</v>
      </c>
      <c r="Q651" s="216">
        <v>0</v>
      </c>
      <c r="R651" s="216">
        <f>Q651*H651</f>
        <v>0</v>
      </c>
      <c r="S651" s="216">
        <v>0</v>
      </c>
      <c r="T651" s="217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8" t="s">
        <v>245</v>
      </c>
      <c r="AT651" s="218" t="s">
        <v>144</v>
      </c>
      <c r="AU651" s="218" t="s">
        <v>84</v>
      </c>
      <c r="AY651" s="19" t="s">
        <v>141</v>
      </c>
      <c r="BE651" s="219">
        <f>IF(N651="základní",J651,0)</f>
        <v>0</v>
      </c>
      <c r="BF651" s="219">
        <f>IF(N651="snížená",J651,0)</f>
        <v>0</v>
      </c>
      <c r="BG651" s="219">
        <f>IF(N651="zákl. přenesená",J651,0)</f>
        <v>0</v>
      </c>
      <c r="BH651" s="219">
        <f>IF(N651="sníž. přenesená",J651,0)</f>
        <v>0</v>
      </c>
      <c r="BI651" s="219">
        <f>IF(N651="nulová",J651,0)</f>
        <v>0</v>
      </c>
      <c r="BJ651" s="19" t="s">
        <v>82</v>
      </c>
      <c r="BK651" s="219">
        <f>ROUND(I651*H651,2)</f>
        <v>0</v>
      </c>
      <c r="BL651" s="19" t="s">
        <v>245</v>
      </c>
      <c r="BM651" s="218" t="s">
        <v>1070</v>
      </c>
    </row>
    <row r="652" spans="1:47" s="2" customFormat="1" ht="12">
      <c r="A652" s="40"/>
      <c r="B652" s="41"/>
      <c r="C652" s="42"/>
      <c r="D652" s="220" t="s">
        <v>150</v>
      </c>
      <c r="E652" s="42"/>
      <c r="F652" s="221" t="s">
        <v>1071</v>
      </c>
      <c r="G652" s="42"/>
      <c r="H652" s="42"/>
      <c r="I652" s="222"/>
      <c r="J652" s="42"/>
      <c r="K652" s="42"/>
      <c r="L652" s="46"/>
      <c r="M652" s="223"/>
      <c r="N652" s="224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150</v>
      </c>
      <c r="AU652" s="19" t="s">
        <v>84</v>
      </c>
    </row>
    <row r="653" spans="1:63" s="12" customFormat="1" ht="22.8" customHeight="1">
      <c r="A653" s="12"/>
      <c r="B653" s="191"/>
      <c r="C653" s="192"/>
      <c r="D653" s="193" t="s">
        <v>73</v>
      </c>
      <c r="E653" s="205" t="s">
        <v>1072</v>
      </c>
      <c r="F653" s="205" t="s">
        <v>1073</v>
      </c>
      <c r="G653" s="192"/>
      <c r="H653" s="192"/>
      <c r="I653" s="195"/>
      <c r="J653" s="206">
        <f>BK653</f>
        <v>0</v>
      </c>
      <c r="K653" s="192"/>
      <c r="L653" s="197"/>
      <c r="M653" s="198"/>
      <c r="N653" s="199"/>
      <c r="O653" s="199"/>
      <c r="P653" s="200">
        <f>SUM(P654:P738)</f>
        <v>0</v>
      </c>
      <c r="Q653" s="199"/>
      <c r="R653" s="200">
        <f>SUM(R654:R738)</f>
        <v>3.56162664</v>
      </c>
      <c r="S653" s="199"/>
      <c r="T653" s="201">
        <f>SUM(T654:T738)</f>
        <v>5.64439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02" t="s">
        <v>84</v>
      </c>
      <c r="AT653" s="203" t="s">
        <v>73</v>
      </c>
      <c r="AU653" s="203" t="s">
        <v>82</v>
      </c>
      <c r="AY653" s="202" t="s">
        <v>141</v>
      </c>
      <c r="BK653" s="204">
        <f>SUM(BK654:BK738)</f>
        <v>0</v>
      </c>
    </row>
    <row r="654" spans="1:65" s="2" customFormat="1" ht="24.15" customHeight="1">
      <c r="A654" s="40"/>
      <c r="B654" s="41"/>
      <c r="C654" s="207" t="s">
        <v>1074</v>
      </c>
      <c r="D654" s="207" t="s">
        <v>144</v>
      </c>
      <c r="E654" s="208" t="s">
        <v>1075</v>
      </c>
      <c r="F654" s="209" t="s">
        <v>1076</v>
      </c>
      <c r="G654" s="210" t="s">
        <v>147</v>
      </c>
      <c r="H654" s="211">
        <v>6.032</v>
      </c>
      <c r="I654" s="212"/>
      <c r="J654" s="213">
        <f>ROUND(I654*H654,2)</f>
        <v>0</v>
      </c>
      <c r="K654" s="209" t="s">
        <v>148</v>
      </c>
      <c r="L654" s="46"/>
      <c r="M654" s="214" t="s">
        <v>19</v>
      </c>
      <c r="N654" s="215" t="s">
        <v>45</v>
      </c>
      <c r="O654" s="86"/>
      <c r="P654" s="216">
        <f>O654*H654</f>
        <v>0</v>
      </c>
      <c r="Q654" s="216">
        <v>0.00019</v>
      </c>
      <c r="R654" s="216">
        <f>Q654*H654</f>
        <v>0.00114608</v>
      </c>
      <c r="S654" s="216">
        <v>0</v>
      </c>
      <c r="T654" s="217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8" t="s">
        <v>245</v>
      </c>
      <c r="AT654" s="218" t="s">
        <v>144</v>
      </c>
      <c r="AU654" s="218" t="s">
        <v>84</v>
      </c>
      <c r="AY654" s="19" t="s">
        <v>141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9" t="s">
        <v>82</v>
      </c>
      <c r="BK654" s="219">
        <f>ROUND(I654*H654,2)</f>
        <v>0</v>
      </c>
      <c r="BL654" s="19" t="s">
        <v>245</v>
      </c>
      <c r="BM654" s="218" t="s">
        <v>1077</v>
      </c>
    </row>
    <row r="655" spans="1:47" s="2" customFormat="1" ht="12">
      <c r="A655" s="40"/>
      <c r="B655" s="41"/>
      <c r="C655" s="42"/>
      <c r="D655" s="220" t="s">
        <v>150</v>
      </c>
      <c r="E655" s="42"/>
      <c r="F655" s="221" t="s">
        <v>1078</v>
      </c>
      <c r="G655" s="42"/>
      <c r="H655" s="42"/>
      <c r="I655" s="222"/>
      <c r="J655" s="42"/>
      <c r="K655" s="42"/>
      <c r="L655" s="46"/>
      <c r="M655" s="223"/>
      <c r="N655" s="224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150</v>
      </c>
      <c r="AU655" s="19" t="s">
        <v>84</v>
      </c>
    </row>
    <row r="656" spans="1:51" s="13" customFormat="1" ht="12">
      <c r="A656" s="13"/>
      <c r="B656" s="225"/>
      <c r="C656" s="226"/>
      <c r="D656" s="227" t="s">
        <v>152</v>
      </c>
      <c r="E656" s="228" t="s">
        <v>19</v>
      </c>
      <c r="F656" s="229" t="s">
        <v>194</v>
      </c>
      <c r="G656" s="226"/>
      <c r="H656" s="228" t="s">
        <v>19</v>
      </c>
      <c r="I656" s="230"/>
      <c r="J656" s="226"/>
      <c r="K656" s="226"/>
      <c r="L656" s="231"/>
      <c r="M656" s="232"/>
      <c r="N656" s="233"/>
      <c r="O656" s="233"/>
      <c r="P656" s="233"/>
      <c r="Q656" s="233"/>
      <c r="R656" s="233"/>
      <c r="S656" s="233"/>
      <c r="T656" s="23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5" t="s">
        <v>152</v>
      </c>
      <c r="AU656" s="235" t="s">
        <v>84</v>
      </c>
      <c r="AV656" s="13" t="s">
        <v>82</v>
      </c>
      <c r="AW656" s="13" t="s">
        <v>36</v>
      </c>
      <c r="AX656" s="13" t="s">
        <v>74</v>
      </c>
      <c r="AY656" s="235" t="s">
        <v>141</v>
      </c>
    </row>
    <row r="657" spans="1:51" s="14" customFormat="1" ht="12">
      <c r="A657" s="14"/>
      <c r="B657" s="236"/>
      <c r="C657" s="237"/>
      <c r="D657" s="227" t="s">
        <v>152</v>
      </c>
      <c r="E657" s="238" t="s">
        <v>19</v>
      </c>
      <c r="F657" s="239" t="s">
        <v>1079</v>
      </c>
      <c r="G657" s="237"/>
      <c r="H657" s="240">
        <v>6.032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6" t="s">
        <v>152</v>
      </c>
      <c r="AU657" s="246" t="s">
        <v>84</v>
      </c>
      <c r="AV657" s="14" t="s">
        <v>84</v>
      </c>
      <c r="AW657" s="14" t="s">
        <v>36</v>
      </c>
      <c r="AX657" s="14" t="s">
        <v>82</v>
      </c>
      <c r="AY657" s="246" t="s">
        <v>141</v>
      </c>
    </row>
    <row r="658" spans="1:65" s="2" customFormat="1" ht="16.5" customHeight="1">
      <c r="A658" s="40"/>
      <c r="B658" s="41"/>
      <c r="C658" s="261" t="s">
        <v>1080</v>
      </c>
      <c r="D658" s="261" t="s">
        <v>400</v>
      </c>
      <c r="E658" s="262" t="s">
        <v>1081</v>
      </c>
      <c r="F658" s="263" t="s">
        <v>1082</v>
      </c>
      <c r="G658" s="264" t="s">
        <v>147</v>
      </c>
      <c r="H658" s="265">
        <v>6.032</v>
      </c>
      <c r="I658" s="266"/>
      <c r="J658" s="267">
        <f>ROUND(I658*H658,2)</f>
        <v>0</v>
      </c>
      <c r="K658" s="263" t="s">
        <v>148</v>
      </c>
      <c r="L658" s="268"/>
      <c r="M658" s="269" t="s">
        <v>19</v>
      </c>
      <c r="N658" s="270" t="s">
        <v>45</v>
      </c>
      <c r="O658" s="86"/>
      <c r="P658" s="216">
        <f>O658*H658</f>
        <v>0</v>
      </c>
      <c r="Q658" s="216">
        <v>0.03829</v>
      </c>
      <c r="R658" s="216">
        <f>Q658*H658</f>
        <v>0.23096528</v>
      </c>
      <c r="S658" s="216">
        <v>0</v>
      </c>
      <c r="T658" s="217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18" t="s">
        <v>351</v>
      </c>
      <c r="AT658" s="218" t="s">
        <v>400</v>
      </c>
      <c r="AU658" s="218" t="s">
        <v>84</v>
      </c>
      <c r="AY658" s="19" t="s">
        <v>141</v>
      </c>
      <c r="BE658" s="219">
        <f>IF(N658="základní",J658,0)</f>
        <v>0</v>
      </c>
      <c r="BF658" s="219">
        <f>IF(N658="snížená",J658,0)</f>
        <v>0</v>
      </c>
      <c r="BG658" s="219">
        <f>IF(N658="zákl. přenesená",J658,0)</f>
        <v>0</v>
      </c>
      <c r="BH658" s="219">
        <f>IF(N658="sníž. přenesená",J658,0)</f>
        <v>0</v>
      </c>
      <c r="BI658" s="219">
        <f>IF(N658="nulová",J658,0)</f>
        <v>0</v>
      </c>
      <c r="BJ658" s="19" t="s">
        <v>82</v>
      </c>
      <c r="BK658" s="219">
        <f>ROUND(I658*H658,2)</f>
        <v>0</v>
      </c>
      <c r="BL658" s="19" t="s">
        <v>245</v>
      </c>
      <c r="BM658" s="218" t="s">
        <v>1083</v>
      </c>
    </row>
    <row r="659" spans="1:65" s="2" customFormat="1" ht="16.5" customHeight="1">
      <c r="A659" s="40"/>
      <c r="B659" s="41"/>
      <c r="C659" s="261" t="s">
        <v>1084</v>
      </c>
      <c r="D659" s="261" t="s">
        <v>400</v>
      </c>
      <c r="E659" s="262" t="s">
        <v>1085</v>
      </c>
      <c r="F659" s="263" t="s">
        <v>1086</v>
      </c>
      <c r="G659" s="264" t="s">
        <v>147</v>
      </c>
      <c r="H659" s="265">
        <v>6.032</v>
      </c>
      <c r="I659" s="266"/>
      <c r="J659" s="267">
        <f>ROUND(I659*H659,2)</f>
        <v>0</v>
      </c>
      <c r="K659" s="263" t="s">
        <v>19</v>
      </c>
      <c r="L659" s="268"/>
      <c r="M659" s="269" t="s">
        <v>19</v>
      </c>
      <c r="N659" s="270" t="s">
        <v>45</v>
      </c>
      <c r="O659" s="86"/>
      <c r="P659" s="216">
        <f>O659*H659</f>
        <v>0</v>
      </c>
      <c r="Q659" s="216">
        <v>0.03829</v>
      </c>
      <c r="R659" s="216">
        <f>Q659*H659</f>
        <v>0.23096528</v>
      </c>
      <c r="S659" s="216">
        <v>0</v>
      </c>
      <c r="T659" s="217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8" t="s">
        <v>351</v>
      </c>
      <c r="AT659" s="218" t="s">
        <v>400</v>
      </c>
      <c r="AU659" s="218" t="s">
        <v>84</v>
      </c>
      <c r="AY659" s="19" t="s">
        <v>141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19" t="s">
        <v>82</v>
      </c>
      <c r="BK659" s="219">
        <f>ROUND(I659*H659,2)</f>
        <v>0</v>
      </c>
      <c r="BL659" s="19" t="s">
        <v>245</v>
      </c>
      <c r="BM659" s="218" t="s">
        <v>1087</v>
      </c>
    </row>
    <row r="660" spans="1:65" s="2" customFormat="1" ht="24.15" customHeight="1">
      <c r="A660" s="40"/>
      <c r="B660" s="41"/>
      <c r="C660" s="207" t="s">
        <v>1088</v>
      </c>
      <c r="D660" s="207" t="s">
        <v>144</v>
      </c>
      <c r="E660" s="208" t="s">
        <v>1089</v>
      </c>
      <c r="F660" s="209" t="s">
        <v>1090</v>
      </c>
      <c r="G660" s="210" t="s">
        <v>651</v>
      </c>
      <c r="H660" s="211">
        <v>5</v>
      </c>
      <c r="I660" s="212"/>
      <c r="J660" s="213">
        <f>ROUND(I660*H660,2)</f>
        <v>0</v>
      </c>
      <c r="K660" s="209" t="s">
        <v>19</v>
      </c>
      <c r="L660" s="46"/>
      <c r="M660" s="214" t="s">
        <v>19</v>
      </c>
      <c r="N660" s="215" t="s">
        <v>45</v>
      </c>
      <c r="O660" s="86"/>
      <c r="P660" s="216">
        <f>O660*H660</f>
        <v>0</v>
      </c>
      <c r="Q660" s="216">
        <v>0.00019</v>
      </c>
      <c r="R660" s="216">
        <f>Q660*H660</f>
        <v>0.0009500000000000001</v>
      </c>
      <c r="S660" s="216">
        <v>0</v>
      </c>
      <c r="T660" s="217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8" t="s">
        <v>245</v>
      </c>
      <c r="AT660" s="218" t="s">
        <v>144</v>
      </c>
      <c r="AU660" s="218" t="s">
        <v>84</v>
      </c>
      <c r="AY660" s="19" t="s">
        <v>141</v>
      </c>
      <c r="BE660" s="219">
        <f>IF(N660="základní",J660,0)</f>
        <v>0</v>
      </c>
      <c r="BF660" s="219">
        <f>IF(N660="snížená",J660,0)</f>
        <v>0</v>
      </c>
      <c r="BG660" s="219">
        <f>IF(N660="zákl. přenesená",J660,0)</f>
        <v>0</v>
      </c>
      <c r="BH660" s="219">
        <f>IF(N660="sníž. přenesená",J660,0)</f>
        <v>0</v>
      </c>
      <c r="BI660" s="219">
        <f>IF(N660="nulová",J660,0)</f>
        <v>0</v>
      </c>
      <c r="BJ660" s="19" t="s">
        <v>82</v>
      </c>
      <c r="BK660" s="219">
        <f>ROUND(I660*H660,2)</f>
        <v>0</v>
      </c>
      <c r="BL660" s="19" t="s">
        <v>245</v>
      </c>
      <c r="BM660" s="218" t="s">
        <v>1091</v>
      </c>
    </row>
    <row r="661" spans="1:51" s="13" customFormat="1" ht="12">
      <c r="A661" s="13"/>
      <c r="B661" s="225"/>
      <c r="C661" s="226"/>
      <c r="D661" s="227" t="s">
        <v>152</v>
      </c>
      <c r="E661" s="228" t="s">
        <v>19</v>
      </c>
      <c r="F661" s="229" t="s">
        <v>180</v>
      </c>
      <c r="G661" s="226"/>
      <c r="H661" s="228" t="s">
        <v>19</v>
      </c>
      <c r="I661" s="230"/>
      <c r="J661" s="226"/>
      <c r="K661" s="226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152</v>
      </c>
      <c r="AU661" s="235" t="s">
        <v>84</v>
      </c>
      <c r="AV661" s="13" t="s">
        <v>82</v>
      </c>
      <c r="AW661" s="13" t="s">
        <v>36</v>
      </c>
      <c r="AX661" s="13" t="s">
        <v>74</v>
      </c>
      <c r="AY661" s="235" t="s">
        <v>141</v>
      </c>
    </row>
    <row r="662" spans="1:51" s="14" customFormat="1" ht="12">
      <c r="A662" s="14"/>
      <c r="B662" s="236"/>
      <c r="C662" s="237"/>
      <c r="D662" s="227" t="s">
        <v>152</v>
      </c>
      <c r="E662" s="238" t="s">
        <v>19</v>
      </c>
      <c r="F662" s="239" t="s">
        <v>169</v>
      </c>
      <c r="G662" s="237"/>
      <c r="H662" s="240">
        <v>5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152</v>
      </c>
      <c r="AU662" s="246" t="s">
        <v>84</v>
      </c>
      <c r="AV662" s="14" t="s">
        <v>84</v>
      </c>
      <c r="AW662" s="14" t="s">
        <v>36</v>
      </c>
      <c r="AX662" s="14" t="s">
        <v>82</v>
      </c>
      <c r="AY662" s="246" t="s">
        <v>141</v>
      </c>
    </row>
    <row r="663" spans="1:65" s="2" customFormat="1" ht="21.75" customHeight="1">
      <c r="A663" s="40"/>
      <c r="B663" s="41"/>
      <c r="C663" s="207" t="s">
        <v>1092</v>
      </c>
      <c r="D663" s="207" t="s">
        <v>144</v>
      </c>
      <c r="E663" s="208" t="s">
        <v>1093</v>
      </c>
      <c r="F663" s="209" t="s">
        <v>1094</v>
      </c>
      <c r="G663" s="210" t="s">
        <v>147</v>
      </c>
      <c r="H663" s="211">
        <v>6.272</v>
      </c>
      <c r="I663" s="212"/>
      <c r="J663" s="213">
        <f>ROUND(I663*H663,2)</f>
        <v>0</v>
      </c>
      <c r="K663" s="209" t="s">
        <v>148</v>
      </c>
      <c r="L663" s="46"/>
      <c r="M663" s="214" t="s">
        <v>19</v>
      </c>
      <c r="N663" s="215" t="s">
        <v>45</v>
      </c>
      <c r="O663" s="86"/>
      <c r="P663" s="216">
        <f>O663*H663</f>
        <v>0</v>
      </c>
      <c r="Q663" s="216">
        <v>0</v>
      </c>
      <c r="R663" s="216">
        <f>Q663*H663</f>
        <v>0</v>
      </c>
      <c r="S663" s="216">
        <v>0.04</v>
      </c>
      <c r="T663" s="217">
        <f>S663*H663</f>
        <v>0.25088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8" t="s">
        <v>245</v>
      </c>
      <c r="AT663" s="218" t="s">
        <v>144</v>
      </c>
      <c r="AU663" s="218" t="s">
        <v>84</v>
      </c>
      <c r="AY663" s="19" t="s">
        <v>141</v>
      </c>
      <c r="BE663" s="219">
        <f>IF(N663="základní",J663,0)</f>
        <v>0</v>
      </c>
      <c r="BF663" s="219">
        <f>IF(N663="snížená",J663,0)</f>
        <v>0</v>
      </c>
      <c r="BG663" s="219">
        <f>IF(N663="zákl. přenesená",J663,0)</f>
        <v>0</v>
      </c>
      <c r="BH663" s="219">
        <f>IF(N663="sníž. přenesená",J663,0)</f>
        <v>0</v>
      </c>
      <c r="BI663" s="219">
        <f>IF(N663="nulová",J663,0)</f>
        <v>0</v>
      </c>
      <c r="BJ663" s="19" t="s">
        <v>82</v>
      </c>
      <c r="BK663" s="219">
        <f>ROUND(I663*H663,2)</f>
        <v>0</v>
      </c>
      <c r="BL663" s="19" t="s">
        <v>245</v>
      </c>
      <c r="BM663" s="218" t="s">
        <v>1095</v>
      </c>
    </row>
    <row r="664" spans="1:47" s="2" customFormat="1" ht="12">
      <c r="A664" s="40"/>
      <c r="B664" s="41"/>
      <c r="C664" s="42"/>
      <c r="D664" s="220" t="s">
        <v>150</v>
      </c>
      <c r="E664" s="42"/>
      <c r="F664" s="221" t="s">
        <v>1096</v>
      </c>
      <c r="G664" s="42"/>
      <c r="H664" s="42"/>
      <c r="I664" s="222"/>
      <c r="J664" s="42"/>
      <c r="K664" s="42"/>
      <c r="L664" s="46"/>
      <c r="M664" s="223"/>
      <c r="N664" s="224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150</v>
      </c>
      <c r="AU664" s="19" t="s">
        <v>84</v>
      </c>
    </row>
    <row r="665" spans="1:51" s="13" customFormat="1" ht="12">
      <c r="A665" s="13"/>
      <c r="B665" s="225"/>
      <c r="C665" s="226"/>
      <c r="D665" s="227" t="s">
        <v>152</v>
      </c>
      <c r="E665" s="228" t="s">
        <v>19</v>
      </c>
      <c r="F665" s="229" t="s">
        <v>194</v>
      </c>
      <c r="G665" s="226"/>
      <c r="H665" s="228" t="s">
        <v>19</v>
      </c>
      <c r="I665" s="230"/>
      <c r="J665" s="226"/>
      <c r="K665" s="226"/>
      <c r="L665" s="231"/>
      <c r="M665" s="232"/>
      <c r="N665" s="233"/>
      <c r="O665" s="233"/>
      <c r="P665" s="233"/>
      <c r="Q665" s="233"/>
      <c r="R665" s="233"/>
      <c r="S665" s="233"/>
      <c r="T665" s="23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5" t="s">
        <v>152</v>
      </c>
      <c r="AU665" s="235" t="s">
        <v>84</v>
      </c>
      <c r="AV665" s="13" t="s">
        <v>82</v>
      </c>
      <c r="AW665" s="13" t="s">
        <v>36</v>
      </c>
      <c r="AX665" s="13" t="s">
        <v>74</v>
      </c>
      <c r="AY665" s="235" t="s">
        <v>141</v>
      </c>
    </row>
    <row r="666" spans="1:51" s="14" customFormat="1" ht="12">
      <c r="A666" s="14"/>
      <c r="B666" s="236"/>
      <c r="C666" s="237"/>
      <c r="D666" s="227" t="s">
        <v>152</v>
      </c>
      <c r="E666" s="238" t="s">
        <v>19</v>
      </c>
      <c r="F666" s="239" t="s">
        <v>1097</v>
      </c>
      <c r="G666" s="237"/>
      <c r="H666" s="240">
        <v>6.272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6" t="s">
        <v>152</v>
      </c>
      <c r="AU666" s="246" t="s">
        <v>84</v>
      </c>
      <c r="AV666" s="14" t="s">
        <v>84</v>
      </c>
      <c r="AW666" s="14" t="s">
        <v>36</v>
      </c>
      <c r="AX666" s="14" t="s">
        <v>82</v>
      </c>
      <c r="AY666" s="246" t="s">
        <v>141</v>
      </c>
    </row>
    <row r="667" spans="1:65" s="2" customFormat="1" ht="21.75" customHeight="1">
      <c r="A667" s="40"/>
      <c r="B667" s="41"/>
      <c r="C667" s="207" t="s">
        <v>1098</v>
      </c>
      <c r="D667" s="207" t="s">
        <v>144</v>
      </c>
      <c r="E667" s="208" t="s">
        <v>1099</v>
      </c>
      <c r="F667" s="209" t="s">
        <v>1100</v>
      </c>
      <c r="G667" s="210" t="s">
        <v>147</v>
      </c>
      <c r="H667" s="211">
        <v>26.97</v>
      </c>
      <c r="I667" s="212"/>
      <c r="J667" s="213">
        <f>ROUND(I667*H667,2)</f>
        <v>0</v>
      </c>
      <c r="K667" s="209" t="s">
        <v>148</v>
      </c>
      <c r="L667" s="46"/>
      <c r="M667" s="214" t="s">
        <v>19</v>
      </c>
      <c r="N667" s="215" t="s">
        <v>45</v>
      </c>
      <c r="O667" s="86"/>
      <c r="P667" s="216">
        <f>O667*H667</f>
        <v>0</v>
      </c>
      <c r="Q667" s="216">
        <v>0</v>
      </c>
      <c r="R667" s="216">
        <f>Q667*H667</f>
        <v>0</v>
      </c>
      <c r="S667" s="216">
        <v>0.04</v>
      </c>
      <c r="T667" s="217">
        <f>S667*H667</f>
        <v>1.0788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8" t="s">
        <v>245</v>
      </c>
      <c r="AT667" s="218" t="s">
        <v>144</v>
      </c>
      <c r="AU667" s="218" t="s">
        <v>84</v>
      </c>
      <c r="AY667" s="19" t="s">
        <v>141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19" t="s">
        <v>82</v>
      </c>
      <c r="BK667" s="219">
        <f>ROUND(I667*H667,2)</f>
        <v>0</v>
      </c>
      <c r="BL667" s="19" t="s">
        <v>245</v>
      </c>
      <c r="BM667" s="218" t="s">
        <v>1101</v>
      </c>
    </row>
    <row r="668" spans="1:47" s="2" customFormat="1" ht="12">
      <c r="A668" s="40"/>
      <c r="B668" s="41"/>
      <c r="C668" s="42"/>
      <c r="D668" s="220" t="s">
        <v>150</v>
      </c>
      <c r="E668" s="42"/>
      <c r="F668" s="221" t="s">
        <v>1102</v>
      </c>
      <c r="G668" s="42"/>
      <c r="H668" s="42"/>
      <c r="I668" s="222"/>
      <c r="J668" s="42"/>
      <c r="K668" s="42"/>
      <c r="L668" s="46"/>
      <c r="M668" s="223"/>
      <c r="N668" s="224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150</v>
      </c>
      <c r="AU668" s="19" t="s">
        <v>84</v>
      </c>
    </row>
    <row r="669" spans="1:51" s="13" customFormat="1" ht="12">
      <c r="A669" s="13"/>
      <c r="B669" s="225"/>
      <c r="C669" s="226"/>
      <c r="D669" s="227" t="s">
        <v>152</v>
      </c>
      <c r="E669" s="228" t="s">
        <v>19</v>
      </c>
      <c r="F669" s="229" t="s">
        <v>194</v>
      </c>
      <c r="G669" s="226"/>
      <c r="H669" s="228" t="s">
        <v>19</v>
      </c>
      <c r="I669" s="230"/>
      <c r="J669" s="226"/>
      <c r="K669" s="226"/>
      <c r="L669" s="231"/>
      <c r="M669" s="232"/>
      <c r="N669" s="233"/>
      <c r="O669" s="233"/>
      <c r="P669" s="233"/>
      <c r="Q669" s="233"/>
      <c r="R669" s="233"/>
      <c r="S669" s="233"/>
      <c r="T669" s="23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5" t="s">
        <v>152</v>
      </c>
      <c r="AU669" s="235" t="s">
        <v>84</v>
      </c>
      <c r="AV669" s="13" t="s">
        <v>82</v>
      </c>
      <c r="AW669" s="13" t="s">
        <v>36</v>
      </c>
      <c r="AX669" s="13" t="s">
        <v>74</v>
      </c>
      <c r="AY669" s="235" t="s">
        <v>141</v>
      </c>
    </row>
    <row r="670" spans="1:51" s="14" customFormat="1" ht="12">
      <c r="A670" s="14"/>
      <c r="B670" s="236"/>
      <c r="C670" s="237"/>
      <c r="D670" s="227" t="s">
        <v>152</v>
      </c>
      <c r="E670" s="238" t="s">
        <v>19</v>
      </c>
      <c r="F670" s="239" t="s">
        <v>1103</v>
      </c>
      <c r="G670" s="237"/>
      <c r="H670" s="240">
        <v>26.97</v>
      </c>
      <c r="I670" s="241"/>
      <c r="J670" s="237"/>
      <c r="K670" s="237"/>
      <c r="L670" s="242"/>
      <c r="M670" s="243"/>
      <c r="N670" s="244"/>
      <c r="O670" s="244"/>
      <c r="P670" s="244"/>
      <c r="Q670" s="244"/>
      <c r="R670" s="244"/>
      <c r="S670" s="244"/>
      <c r="T670" s="24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6" t="s">
        <v>152</v>
      </c>
      <c r="AU670" s="246" t="s">
        <v>84</v>
      </c>
      <c r="AV670" s="14" t="s">
        <v>84</v>
      </c>
      <c r="AW670" s="14" t="s">
        <v>36</v>
      </c>
      <c r="AX670" s="14" t="s">
        <v>74</v>
      </c>
      <c r="AY670" s="246" t="s">
        <v>141</v>
      </c>
    </row>
    <row r="671" spans="1:51" s="15" customFormat="1" ht="12">
      <c r="A671" s="15"/>
      <c r="B671" s="247"/>
      <c r="C671" s="248"/>
      <c r="D671" s="227" t="s">
        <v>152</v>
      </c>
      <c r="E671" s="249" t="s">
        <v>19</v>
      </c>
      <c r="F671" s="250" t="s">
        <v>205</v>
      </c>
      <c r="G671" s="248"/>
      <c r="H671" s="251">
        <v>26.97</v>
      </c>
      <c r="I671" s="252"/>
      <c r="J671" s="248"/>
      <c r="K671" s="248"/>
      <c r="L671" s="253"/>
      <c r="M671" s="254"/>
      <c r="N671" s="255"/>
      <c r="O671" s="255"/>
      <c r="P671" s="255"/>
      <c r="Q671" s="255"/>
      <c r="R671" s="255"/>
      <c r="S671" s="255"/>
      <c r="T671" s="256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7" t="s">
        <v>152</v>
      </c>
      <c r="AU671" s="257" t="s">
        <v>84</v>
      </c>
      <c r="AV671" s="15" t="s">
        <v>142</v>
      </c>
      <c r="AW671" s="15" t="s">
        <v>36</v>
      </c>
      <c r="AX671" s="15" t="s">
        <v>82</v>
      </c>
      <c r="AY671" s="257" t="s">
        <v>141</v>
      </c>
    </row>
    <row r="672" spans="1:65" s="2" customFormat="1" ht="16.5" customHeight="1">
      <c r="A672" s="40"/>
      <c r="B672" s="41"/>
      <c r="C672" s="207" t="s">
        <v>1104</v>
      </c>
      <c r="D672" s="207" t="s">
        <v>144</v>
      </c>
      <c r="E672" s="208" t="s">
        <v>1105</v>
      </c>
      <c r="F672" s="209" t="s">
        <v>1106</v>
      </c>
      <c r="G672" s="210" t="s">
        <v>259</v>
      </c>
      <c r="H672" s="211">
        <v>14</v>
      </c>
      <c r="I672" s="212"/>
      <c r="J672" s="213">
        <f>ROUND(I672*H672,2)</f>
        <v>0</v>
      </c>
      <c r="K672" s="209" t="s">
        <v>148</v>
      </c>
      <c r="L672" s="46"/>
      <c r="M672" s="214" t="s">
        <v>19</v>
      </c>
      <c r="N672" s="215" t="s">
        <v>45</v>
      </c>
      <c r="O672" s="86"/>
      <c r="P672" s="216">
        <f>O672*H672</f>
        <v>0</v>
      </c>
      <c r="Q672" s="216">
        <v>0</v>
      </c>
      <c r="R672" s="216">
        <f>Q672*H672</f>
        <v>0</v>
      </c>
      <c r="S672" s="216">
        <v>0.016</v>
      </c>
      <c r="T672" s="217">
        <f>S672*H672</f>
        <v>0.224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8" t="s">
        <v>245</v>
      </c>
      <c r="AT672" s="218" t="s">
        <v>144</v>
      </c>
      <c r="AU672" s="218" t="s">
        <v>84</v>
      </c>
      <c r="AY672" s="19" t="s">
        <v>141</v>
      </c>
      <c r="BE672" s="219">
        <f>IF(N672="základní",J672,0)</f>
        <v>0</v>
      </c>
      <c r="BF672" s="219">
        <f>IF(N672="snížená",J672,0)</f>
        <v>0</v>
      </c>
      <c r="BG672" s="219">
        <f>IF(N672="zákl. přenesená",J672,0)</f>
        <v>0</v>
      </c>
      <c r="BH672" s="219">
        <f>IF(N672="sníž. přenesená",J672,0)</f>
        <v>0</v>
      </c>
      <c r="BI672" s="219">
        <f>IF(N672="nulová",J672,0)</f>
        <v>0</v>
      </c>
      <c r="BJ672" s="19" t="s">
        <v>82</v>
      </c>
      <c r="BK672" s="219">
        <f>ROUND(I672*H672,2)</f>
        <v>0</v>
      </c>
      <c r="BL672" s="19" t="s">
        <v>245</v>
      </c>
      <c r="BM672" s="218" t="s">
        <v>1107</v>
      </c>
    </row>
    <row r="673" spans="1:47" s="2" customFormat="1" ht="12">
      <c r="A673" s="40"/>
      <c r="B673" s="41"/>
      <c r="C673" s="42"/>
      <c r="D673" s="220" t="s">
        <v>150</v>
      </c>
      <c r="E673" s="42"/>
      <c r="F673" s="221" t="s">
        <v>1108</v>
      </c>
      <c r="G673" s="42"/>
      <c r="H673" s="42"/>
      <c r="I673" s="222"/>
      <c r="J673" s="42"/>
      <c r="K673" s="42"/>
      <c r="L673" s="46"/>
      <c r="M673" s="223"/>
      <c r="N673" s="224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150</v>
      </c>
      <c r="AU673" s="19" t="s">
        <v>84</v>
      </c>
    </row>
    <row r="674" spans="1:65" s="2" customFormat="1" ht="24.15" customHeight="1">
      <c r="A674" s="40"/>
      <c r="B674" s="41"/>
      <c r="C674" s="207" t="s">
        <v>1109</v>
      </c>
      <c r="D674" s="207" t="s">
        <v>144</v>
      </c>
      <c r="E674" s="208" t="s">
        <v>1110</v>
      </c>
      <c r="F674" s="209" t="s">
        <v>1111</v>
      </c>
      <c r="G674" s="210" t="s">
        <v>147</v>
      </c>
      <c r="H674" s="211">
        <v>18.5</v>
      </c>
      <c r="I674" s="212"/>
      <c r="J674" s="213">
        <f>ROUND(I674*H674,2)</f>
        <v>0</v>
      </c>
      <c r="K674" s="209" t="s">
        <v>148</v>
      </c>
      <c r="L674" s="46"/>
      <c r="M674" s="214" t="s">
        <v>19</v>
      </c>
      <c r="N674" s="215" t="s">
        <v>45</v>
      </c>
      <c r="O674" s="86"/>
      <c r="P674" s="216">
        <f>O674*H674</f>
        <v>0</v>
      </c>
      <c r="Q674" s="216">
        <v>0.0014</v>
      </c>
      <c r="R674" s="216">
        <f>Q674*H674</f>
        <v>0.0259</v>
      </c>
      <c r="S674" s="216">
        <v>0</v>
      </c>
      <c r="T674" s="217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8" t="s">
        <v>245</v>
      </c>
      <c r="AT674" s="218" t="s">
        <v>144</v>
      </c>
      <c r="AU674" s="218" t="s">
        <v>84</v>
      </c>
      <c r="AY674" s="19" t="s">
        <v>141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19" t="s">
        <v>82</v>
      </c>
      <c r="BK674" s="219">
        <f>ROUND(I674*H674,2)</f>
        <v>0</v>
      </c>
      <c r="BL674" s="19" t="s">
        <v>245</v>
      </c>
      <c r="BM674" s="218" t="s">
        <v>1112</v>
      </c>
    </row>
    <row r="675" spans="1:47" s="2" customFormat="1" ht="12">
      <c r="A675" s="40"/>
      <c r="B675" s="41"/>
      <c r="C675" s="42"/>
      <c r="D675" s="220" t="s">
        <v>150</v>
      </c>
      <c r="E675" s="42"/>
      <c r="F675" s="221" t="s">
        <v>1113</v>
      </c>
      <c r="G675" s="42"/>
      <c r="H675" s="42"/>
      <c r="I675" s="222"/>
      <c r="J675" s="42"/>
      <c r="K675" s="42"/>
      <c r="L675" s="46"/>
      <c r="M675" s="223"/>
      <c r="N675" s="224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150</v>
      </c>
      <c r="AU675" s="19" t="s">
        <v>84</v>
      </c>
    </row>
    <row r="676" spans="1:51" s="13" customFormat="1" ht="12">
      <c r="A676" s="13"/>
      <c r="B676" s="225"/>
      <c r="C676" s="226"/>
      <c r="D676" s="227" t="s">
        <v>152</v>
      </c>
      <c r="E676" s="228" t="s">
        <v>19</v>
      </c>
      <c r="F676" s="229" t="s">
        <v>196</v>
      </c>
      <c r="G676" s="226"/>
      <c r="H676" s="228" t="s">
        <v>19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5" t="s">
        <v>152</v>
      </c>
      <c r="AU676" s="235" t="s">
        <v>84</v>
      </c>
      <c r="AV676" s="13" t="s">
        <v>82</v>
      </c>
      <c r="AW676" s="13" t="s">
        <v>36</v>
      </c>
      <c r="AX676" s="13" t="s">
        <v>74</v>
      </c>
      <c r="AY676" s="235" t="s">
        <v>141</v>
      </c>
    </row>
    <row r="677" spans="1:51" s="14" customFormat="1" ht="12">
      <c r="A677" s="14"/>
      <c r="B677" s="236"/>
      <c r="C677" s="237"/>
      <c r="D677" s="227" t="s">
        <v>152</v>
      </c>
      <c r="E677" s="238" t="s">
        <v>19</v>
      </c>
      <c r="F677" s="239" t="s">
        <v>1114</v>
      </c>
      <c r="G677" s="237"/>
      <c r="H677" s="240">
        <v>12.5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152</v>
      </c>
      <c r="AU677" s="246" t="s">
        <v>84</v>
      </c>
      <c r="AV677" s="14" t="s">
        <v>84</v>
      </c>
      <c r="AW677" s="14" t="s">
        <v>36</v>
      </c>
      <c r="AX677" s="14" t="s">
        <v>74</v>
      </c>
      <c r="AY677" s="246" t="s">
        <v>141</v>
      </c>
    </row>
    <row r="678" spans="1:51" s="13" customFormat="1" ht="12">
      <c r="A678" s="13"/>
      <c r="B678" s="225"/>
      <c r="C678" s="226"/>
      <c r="D678" s="227" t="s">
        <v>152</v>
      </c>
      <c r="E678" s="228" t="s">
        <v>19</v>
      </c>
      <c r="F678" s="229" t="s">
        <v>201</v>
      </c>
      <c r="G678" s="226"/>
      <c r="H678" s="228" t="s">
        <v>19</v>
      </c>
      <c r="I678" s="230"/>
      <c r="J678" s="226"/>
      <c r="K678" s="226"/>
      <c r="L678" s="231"/>
      <c r="M678" s="232"/>
      <c r="N678" s="233"/>
      <c r="O678" s="233"/>
      <c r="P678" s="233"/>
      <c r="Q678" s="233"/>
      <c r="R678" s="233"/>
      <c r="S678" s="233"/>
      <c r="T678" s="23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5" t="s">
        <v>152</v>
      </c>
      <c r="AU678" s="235" t="s">
        <v>84</v>
      </c>
      <c r="AV678" s="13" t="s">
        <v>82</v>
      </c>
      <c r="AW678" s="13" t="s">
        <v>36</v>
      </c>
      <c r="AX678" s="13" t="s">
        <v>74</v>
      </c>
      <c r="AY678" s="235" t="s">
        <v>141</v>
      </c>
    </row>
    <row r="679" spans="1:51" s="14" customFormat="1" ht="12">
      <c r="A679" s="14"/>
      <c r="B679" s="236"/>
      <c r="C679" s="237"/>
      <c r="D679" s="227" t="s">
        <v>152</v>
      </c>
      <c r="E679" s="238" t="s">
        <v>19</v>
      </c>
      <c r="F679" s="239" t="s">
        <v>174</v>
      </c>
      <c r="G679" s="237"/>
      <c r="H679" s="240">
        <v>6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6" t="s">
        <v>152</v>
      </c>
      <c r="AU679" s="246" t="s">
        <v>84</v>
      </c>
      <c r="AV679" s="14" t="s">
        <v>84</v>
      </c>
      <c r="AW679" s="14" t="s">
        <v>36</v>
      </c>
      <c r="AX679" s="14" t="s">
        <v>74</v>
      </c>
      <c r="AY679" s="246" t="s">
        <v>141</v>
      </c>
    </row>
    <row r="680" spans="1:51" s="15" customFormat="1" ht="12">
      <c r="A680" s="15"/>
      <c r="B680" s="247"/>
      <c r="C680" s="248"/>
      <c r="D680" s="227" t="s">
        <v>152</v>
      </c>
      <c r="E680" s="249" t="s">
        <v>19</v>
      </c>
      <c r="F680" s="250" t="s">
        <v>205</v>
      </c>
      <c r="G680" s="248"/>
      <c r="H680" s="251">
        <v>18.5</v>
      </c>
      <c r="I680" s="252"/>
      <c r="J680" s="248"/>
      <c r="K680" s="248"/>
      <c r="L680" s="253"/>
      <c r="M680" s="254"/>
      <c r="N680" s="255"/>
      <c r="O680" s="255"/>
      <c r="P680" s="255"/>
      <c r="Q680" s="255"/>
      <c r="R680" s="255"/>
      <c r="S680" s="255"/>
      <c r="T680" s="256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57" t="s">
        <v>152</v>
      </c>
      <c r="AU680" s="257" t="s">
        <v>84</v>
      </c>
      <c r="AV680" s="15" t="s">
        <v>142</v>
      </c>
      <c r="AW680" s="15" t="s">
        <v>36</v>
      </c>
      <c r="AX680" s="15" t="s">
        <v>82</v>
      </c>
      <c r="AY680" s="257" t="s">
        <v>141</v>
      </c>
    </row>
    <row r="681" spans="1:65" s="2" customFormat="1" ht="24.15" customHeight="1">
      <c r="A681" s="40"/>
      <c r="B681" s="41"/>
      <c r="C681" s="207" t="s">
        <v>1115</v>
      </c>
      <c r="D681" s="207" t="s">
        <v>144</v>
      </c>
      <c r="E681" s="208" t="s">
        <v>1116</v>
      </c>
      <c r="F681" s="209" t="s">
        <v>1117</v>
      </c>
      <c r="G681" s="210" t="s">
        <v>147</v>
      </c>
      <c r="H681" s="211">
        <v>6</v>
      </c>
      <c r="I681" s="212"/>
      <c r="J681" s="213">
        <f>ROUND(I681*H681,2)</f>
        <v>0</v>
      </c>
      <c r="K681" s="209" t="s">
        <v>148</v>
      </c>
      <c r="L681" s="46"/>
      <c r="M681" s="214" t="s">
        <v>19</v>
      </c>
      <c r="N681" s="215" t="s">
        <v>45</v>
      </c>
      <c r="O681" s="86"/>
      <c r="P681" s="216">
        <f>O681*H681</f>
        <v>0</v>
      </c>
      <c r="Q681" s="216">
        <v>0.00168</v>
      </c>
      <c r="R681" s="216">
        <f>Q681*H681</f>
        <v>0.01008</v>
      </c>
      <c r="S681" s="216">
        <v>0</v>
      </c>
      <c r="T681" s="217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8" t="s">
        <v>245</v>
      </c>
      <c r="AT681" s="218" t="s">
        <v>144</v>
      </c>
      <c r="AU681" s="218" t="s">
        <v>84</v>
      </c>
      <c r="AY681" s="19" t="s">
        <v>141</v>
      </c>
      <c r="BE681" s="219">
        <f>IF(N681="základní",J681,0)</f>
        <v>0</v>
      </c>
      <c r="BF681" s="219">
        <f>IF(N681="snížená",J681,0)</f>
        <v>0</v>
      </c>
      <c r="BG681" s="219">
        <f>IF(N681="zákl. přenesená",J681,0)</f>
        <v>0</v>
      </c>
      <c r="BH681" s="219">
        <f>IF(N681="sníž. přenesená",J681,0)</f>
        <v>0</v>
      </c>
      <c r="BI681" s="219">
        <f>IF(N681="nulová",J681,0)</f>
        <v>0</v>
      </c>
      <c r="BJ681" s="19" t="s">
        <v>82</v>
      </c>
      <c r="BK681" s="219">
        <f>ROUND(I681*H681,2)</f>
        <v>0</v>
      </c>
      <c r="BL681" s="19" t="s">
        <v>245</v>
      </c>
      <c r="BM681" s="218" t="s">
        <v>1118</v>
      </c>
    </row>
    <row r="682" spans="1:47" s="2" customFormat="1" ht="12">
      <c r="A682" s="40"/>
      <c r="B682" s="41"/>
      <c r="C682" s="42"/>
      <c r="D682" s="220" t="s">
        <v>150</v>
      </c>
      <c r="E682" s="42"/>
      <c r="F682" s="221" t="s">
        <v>1119</v>
      </c>
      <c r="G682" s="42"/>
      <c r="H682" s="42"/>
      <c r="I682" s="222"/>
      <c r="J682" s="42"/>
      <c r="K682" s="42"/>
      <c r="L682" s="46"/>
      <c r="M682" s="223"/>
      <c r="N682" s="224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150</v>
      </c>
      <c r="AU682" s="19" t="s">
        <v>84</v>
      </c>
    </row>
    <row r="683" spans="1:51" s="13" customFormat="1" ht="12">
      <c r="A683" s="13"/>
      <c r="B683" s="225"/>
      <c r="C683" s="226"/>
      <c r="D683" s="227" t="s">
        <v>152</v>
      </c>
      <c r="E683" s="228" t="s">
        <v>19</v>
      </c>
      <c r="F683" s="229" t="s">
        <v>201</v>
      </c>
      <c r="G683" s="226"/>
      <c r="H683" s="228" t="s">
        <v>19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152</v>
      </c>
      <c r="AU683" s="235" t="s">
        <v>84</v>
      </c>
      <c r="AV683" s="13" t="s">
        <v>82</v>
      </c>
      <c r="AW683" s="13" t="s">
        <v>36</v>
      </c>
      <c r="AX683" s="13" t="s">
        <v>74</v>
      </c>
      <c r="AY683" s="235" t="s">
        <v>141</v>
      </c>
    </row>
    <row r="684" spans="1:51" s="14" customFormat="1" ht="12">
      <c r="A684" s="14"/>
      <c r="B684" s="236"/>
      <c r="C684" s="237"/>
      <c r="D684" s="227" t="s">
        <v>152</v>
      </c>
      <c r="E684" s="238" t="s">
        <v>19</v>
      </c>
      <c r="F684" s="239" t="s">
        <v>174</v>
      </c>
      <c r="G684" s="237"/>
      <c r="H684" s="240">
        <v>6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6" t="s">
        <v>152</v>
      </c>
      <c r="AU684" s="246" t="s">
        <v>84</v>
      </c>
      <c r="AV684" s="14" t="s">
        <v>84</v>
      </c>
      <c r="AW684" s="14" t="s">
        <v>36</v>
      </c>
      <c r="AX684" s="14" t="s">
        <v>82</v>
      </c>
      <c r="AY684" s="246" t="s">
        <v>141</v>
      </c>
    </row>
    <row r="685" spans="1:65" s="2" customFormat="1" ht="24.15" customHeight="1">
      <c r="A685" s="40"/>
      <c r="B685" s="41"/>
      <c r="C685" s="207" t="s">
        <v>1120</v>
      </c>
      <c r="D685" s="207" t="s">
        <v>144</v>
      </c>
      <c r="E685" s="208" t="s">
        <v>1121</v>
      </c>
      <c r="F685" s="209" t="s">
        <v>1122</v>
      </c>
      <c r="G685" s="210" t="s">
        <v>147</v>
      </c>
      <c r="H685" s="211">
        <v>6</v>
      </c>
      <c r="I685" s="212"/>
      <c r="J685" s="213">
        <f>ROUND(I685*H685,2)</f>
        <v>0</v>
      </c>
      <c r="K685" s="209" t="s">
        <v>148</v>
      </c>
      <c r="L685" s="46"/>
      <c r="M685" s="214" t="s">
        <v>19</v>
      </c>
      <c r="N685" s="215" t="s">
        <v>45</v>
      </c>
      <c r="O685" s="86"/>
      <c r="P685" s="216">
        <f>O685*H685</f>
        <v>0</v>
      </c>
      <c r="Q685" s="216">
        <v>0.00338</v>
      </c>
      <c r="R685" s="216">
        <f>Q685*H685</f>
        <v>0.02028</v>
      </c>
      <c r="S685" s="216">
        <v>0</v>
      </c>
      <c r="T685" s="217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18" t="s">
        <v>245</v>
      </c>
      <c r="AT685" s="218" t="s">
        <v>144</v>
      </c>
      <c r="AU685" s="218" t="s">
        <v>84</v>
      </c>
      <c r="AY685" s="19" t="s">
        <v>141</v>
      </c>
      <c r="BE685" s="219">
        <f>IF(N685="základní",J685,0)</f>
        <v>0</v>
      </c>
      <c r="BF685" s="219">
        <f>IF(N685="snížená",J685,0)</f>
        <v>0</v>
      </c>
      <c r="BG685" s="219">
        <f>IF(N685="zákl. přenesená",J685,0)</f>
        <v>0</v>
      </c>
      <c r="BH685" s="219">
        <f>IF(N685="sníž. přenesená",J685,0)</f>
        <v>0</v>
      </c>
      <c r="BI685" s="219">
        <f>IF(N685="nulová",J685,0)</f>
        <v>0</v>
      </c>
      <c r="BJ685" s="19" t="s">
        <v>82</v>
      </c>
      <c r="BK685" s="219">
        <f>ROUND(I685*H685,2)</f>
        <v>0</v>
      </c>
      <c r="BL685" s="19" t="s">
        <v>245</v>
      </c>
      <c r="BM685" s="218" t="s">
        <v>1123</v>
      </c>
    </row>
    <row r="686" spans="1:47" s="2" customFormat="1" ht="12">
      <c r="A686" s="40"/>
      <c r="B686" s="41"/>
      <c r="C686" s="42"/>
      <c r="D686" s="220" t="s">
        <v>150</v>
      </c>
      <c r="E686" s="42"/>
      <c r="F686" s="221" t="s">
        <v>1124</v>
      </c>
      <c r="G686" s="42"/>
      <c r="H686" s="42"/>
      <c r="I686" s="222"/>
      <c r="J686" s="42"/>
      <c r="K686" s="42"/>
      <c r="L686" s="46"/>
      <c r="M686" s="223"/>
      <c r="N686" s="224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150</v>
      </c>
      <c r="AU686" s="19" t="s">
        <v>84</v>
      </c>
    </row>
    <row r="687" spans="1:51" s="13" customFormat="1" ht="12">
      <c r="A687" s="13"/>
      <c r="B687" s="225"/>
      <c r="C687" s="226"/>
      <c r="D687" s="227" t="s">
        <v>152</v>
      </c>
      <c r="E687" s="228" t="s">
        <v>19</v>
      </c>
      <c r="F687" s="229" t="s">
        <v>201</v>
      </c>
      <c r="G687" s="226"/>
      <c r="H687" s="228" t="s">
        <v>19</v>
      </c>
      <c r="I687" s="230"/>
      <c r="J687" s="226"/>
      <c r="K687" s="226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152</v>
      </c>
      <c r="AU687" s="235" t="s">
        <v>84</v>
      </c>
      <c r="AV687" s="13" t="s">
        <v>82</v>
      </c>
      <c r="AW687" s="13" t="s">
        <v>36</v>
      </c>
      <c r="AX687" s="13" t="s">
        <v>74</v>
      </c>
      <c r="AY687" s="235" t="s">
        <v>141</v>
      </c>
    </row>
    <row r="688" spans="1:51" s="14" customFormat="1" ht="12">
      <c r="A688" s="14"/>
      <c r="B688" s="236"/>
      <c r="C688" s="237"/>
      <c r="D688" s="227" t="s">
        <v>152</v>
      </c>
      <c r="E688" s="238" t="s">
        <v>19</v>
      </c>
      <c r="F688" s="239" t="s">
        <v>174</v>
      </c>
      <c r="G688" s="237"/>
      <c r="H688" s="240">
        <v>6</v>
      </c>
      <c r="I688" s="241"/>
      <c r="J688" s="237"/>
      <c r="K688" s="237"/>
      <c r="L688" s="242"/>
      <c r="M688" s="243"/>
      <c r="N688" s="244"/>
      <c r="O688" s="244"/>
      <c r="P688" s="244"/>
      <c r="Q688" s="244"/>
      <c r="R688" s="244"/>
      <c r="S688" s="244"/>
      <c r="T688" s="24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6" t="s">
        <v>152</v>
      </c>
      <c r="AU688" s="246" t="s">
        <v>84</v>
      </c>
      <c r="AV688" s="14" t="s">
        <v>84</v>
      </c>
      <c r="AW688" s="14" t="s">
        <v>36</v>
      </c>
      <c r="AX688" s="14" t="s">
        <v>82</v>
      </c>
      <c r="AY688" s="246" t="s">
        <v>141</v>
      </c>
    </row>
    <row r="689" spans="1:65" s="2" customFormat="1" ht="24.15" customHeight="1">
      <c r="A689" s="40"/>
      <c r="B689" s="41"/>
      <c r="C689" s="207" t="s">
        <v>1125</v>
      </c>
      <c r="D689" s="207" t="s">
        <v>144</v>
      </c>
      <c r="E689" s="208" t="s">
        <v>1126</v>
      </c>
      <c r="F689" s="209" t="s">
        <v>1127</v>
      </c>
      <c r="G689" s="210" t="s">
        <v>147</v>
      </c>
      <c r="H689" s="211">
        <v>20</v>
      </c>
      <c r="I689" s="212"/>
      <c r="J689" s="213">
        <f>ROUND(I689*H689,2)</f>
        <v>0</v>
      </c>
      <c r="K689" s="209" t="s">
        <v>148</v>
      </c>
      <c r="L689" s="46"/>
      <c r="M689" s="214" t="s">
        <v>19</v>
      </c>
      <c r="N689" s="215" t="s">
        <v>45</v>
      </c>
      <c r="O689" s="86"/>
      <c r="P689" s="216">
        <f>O689*H689</f>
        <v>0</v>
      </c>
      <c r="Q689" s="216">
        <v>0.00419</v>
      </c>
      <c r="R689" s="216">
        <f>Q689*H689</f>
        <v>0.0838</v>
      </c>
      <c r="S689" s="216">
        <v>0</v>
      </c>
      <c r="T689" s="217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18" t="s">
        <v>245</v>
      </c>
      <c r="AT689" s="218" t="s">
        <v>144</v>
      </c>
      <c r="AU689" s="218" t="s">
        <v>84</v>
      </c>
      <c r="AY689" s="19" t="s">
        <v>141</v>
      </c>
      <c r="BE689" s="219">
        <f>IF(N689="základní",J689,0)</f>
        <v>0</v>
      </c>
      <c r="BF689" s="219">
        <f>IF(N689="snížená",J689,0)</f>
        <v>0</v>
      </c>
      <c r="BG689" s="219">
        <f>IF(N689="zákl. přenesená",J689,0)</f>
        <v>0</v>
      </c>
      <c r="BH689" s="219">
        <f>IF(N689="sníž. přenesená",J689,0)</f>
        <v>0</v>
      </c>
      <c r="BI689" s="219">
        <f>IF(N689="nulová",J689,0)</f>
        <v>0</v>
      </c>
      <c r="BJ689" s="19" t="s">
        <v>82</v>
      </c>
      <c r="BK689" s="219">
        <f>ROUND(I689*H689,2)</f>
        <v>0</v>
      </c>
      <c r="BL689" s="19" t="s">
        <v>245</v>
      </c>
      <c r="BM689" s="218" t="s">
        <v>1128</v>
      </c>
    </row>
    <row r="690" spans="1:47" s="2" customFormat="1" ht="12">
      <c r="A690" s="40"/>
      <c r="B690" s="41"/>
      <c r="C690" s="42"/>
      <c r="D690" s="220" t="s">
        <v>150</v>
      </c>
      <c r="E690" s="42"/>
      <c r="F690" s="221" t="s">
        <v>1129</v>
      </c>
      <c r="G690" s="42"/>
      <c r="H690" s="42"/>
      <c r="I690" s="222"/>
      <c r="J690" s="42"/>
      <c r="K690" s="42"/>
      <c r="L690" s="46"/>
      <c r="M690" s="223"/>
      <c r="N690" s="224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150</v>
      </c>
      <c r="AU690" s="19" t="s">
        <v>84</v>
      </c>
    </row>
    <row r="691" spans="1:51" s="13" customFormat="1" ht="12">
      <c r="A691" s="13"/>
      <c r="B691" s="225"/>
      <c r="C691" s="226"/>
      <c r="D691" s="227" t="s">
        <v>152</v>
      </c>
      <c r="E691" s="228" t="s">
        <v>19</v>
      </c>
      <c r="F691" s="229" t="s">
        <v>201</v>
      </c>
      <c r="G691" s="226"/>
      <c r="H691" s="228" t="s">
        <v>19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152</v>
      </c>
      <c r="AU691" s="235" t="s">
        <v>84</v>
      </c>
      <c r="AV691" s="13" t="s">
        <v>82</v>
      </c>
      <c r="AW691" s="13" t="s">
        <v>36</v>
      </c>
      <c r="AX691" s="13" t="s">
        <v>74</v>
      </c>
      <c r="AY691" s="235" t="s">
        <v>141</v>
      </c>
    </row>
    <row r="692" spans="1:51" s="14" customFormat="1" ht="12">
      <c r="A692" s="14"/>
      <c r="B692" s="236"/>
      <c r="C692" s="237"/>
      <c r="D692" s="227" t="s">
        <v>152</v>
      </c>
      <c r="E692" s="238" t="s">
        <v>19</v>
      </c>
      <c r="F692" s="239" t="s">
        <v>1130</v>
      </c>
      <c r="G692" s="237"/>
      <c r="H692" s="240">
        <v>20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6" t="s">
        <v>152</v>
      </c>
      <c r="AU692" s="246" t="s">
        <v>84</v>
      </c>
      <c r="AV692" s="14" t="s">
        <v>84</v>
      </c>
      <c r="AW692" s="14" t="s">
        <v>36</v>
      </c>
      <c r="AX692" s="14" t="s">
        <v>82</v>
      </c>
      <c r="AY692" s="246" t="s">
        <v>141</v>
      </c>
    </row>
    <row r="693" spans="1:65" s="2" customFormat="1" ht="24.15" customHeight="1">
      <c r="A693" s="40"/>
      <c r="B693" s="41"/>
      <c r="C693" s="207" t="s">
        <v>1131</v>
      </c>
      <c r="D693" s="207" t="s">
        <v>144</v>
      </c>
      <c r="E693" s="208" t="s">
        <v>1132</v>
      </c>
      <c r="F693" s="209" t="s">
        <v>1133</v>
      </c>
      <c r="G693" s="210" t="s">
        <v>147</v>
      </c>
      <c r="H693" s="211">
        <v>6</v>
      </c>
      <c r="I693" s="212"/>
      <c r="J693" s="213">
        <f>ROUND(I693*H693,2)</f>
        <v>0</v>
      </c>
      <c r="K693" s="209" t="s">
        <v>148</v>
      </c>
      <c r="L693" s="46"/>
      <c r="M693" s="214" t="s">
        <v>19</v>
      </c>
      <c r="N693" s="215" t="s">
        <v>45</v>
      </c>
      <c r="O693" s="86"/>
      <c r="P693" s="216">
        <f>O693*H693</f>
        <v>0</v>
      </c>
      <c r="Q693" s="216">
        <v>0.00544</v>
      </c>
      <c r="R693" s="216">
        <f>Q693*H693</f>
        <v>0.03264</v>
      </c>
      <c r="S693" s="216">
        <v>0</v>
      </c>
      <c r="T693" s="217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8" t="s">
        <v>245</v>
      </c>
      <c r="AT693" s="218" t="s">
        <v>144</v>
      </c>
      <c r="AU693" s="218" t="s">
        <v>84</v>
      </c>
      <c r="AY693" s="19" t="s">
        <v>141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9" t="s">
        <v>82</v>
      </c>
      <c r="BK693" s="219">
        <f>ROUND(I693*H693,2)</f>
        <v>0</v>
      </c>
      <c r="BL693" s="19" t="s">
        <v>245</v>
      </c>
      <c r="BM693" s="218" t="s">
        <v>1134</v>
      </c>
    </row>
    <row r="694" spans="1:47" s="2" customFormat="1" ht="12">
      <c r="A694" s="40"/>
      <c r="B694" s="41"/>
      <c r="C694" s="42"/>
      <c r="D694" s="220" t="s">
        <v>150</v>
      </c>
      <c r="E694" s="42"/>
      <c r="F694" s="221" t="s">
        <v>1135</v>
      </c>
      <c r="G694" s="42"/>
      <c r="H694" s="42"/>
      <c r="I694" s="222"/>
      <c r="J694" s="42"/>
      <c r="K694" s="42"/>
      <c r="L694" s="46"/>
      <c r="M694" s="223"/>
      <c r="N694" s="224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150</v>
      </c>
      <c r="AU694" s="19" t="s">
        <v>84</v>
      </c>
    </row>
    <row r="695" spans="1:51" s="13" customFormat="1" ht="12">
      <c r="A695" s="13"/>
      <c r="B695" s="225"/>
      <c r="C695" s="226"/>
      <c r="D695" s="227" t="s">
        <v>152</v>
      </c>
      <c r="E695" s="228" t="s">
        <v>19</v>
      </c>
      <c r="F695" s="229" t="s">
        <v>201</v>
      </c>
      <c r="G695" s="226"/>
      <c r="H695" s="228" t="s">
        <v>19</v>
      </c>
      <c r="I695" s="230"/>
      <c r="J695" s="226"/>
      <c r="K695" s="226"/>
      <c r="L695" s="231"/>
      <c r="M695" s="232"/>
      <c r="N695" s="233"/>
      <c r="O695" s="233"/>
      <c r="P695" s="233"/>
      <c r="Q695" s="233"/>
      <c r="R695" s="233"/>
      <c r="S695" s="233"/>
      <c r="T695" s="23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5" t="s">
        <v>152</v>
      </c>
      <c r="AU695" s="235" t="s">
        <v>84</v>
      </c>
      <c r="AV695" s="13" t="s">
        <v>82</v>
      </c>
      <c r="AW695" s="13" t="s">
        <v>36</v>
      </c>
      <c r="AX695" s="13" t="s">
        <v>74</v>
      </c>
      <c r="AY695" s="235" t="s">
        <v>141</v>
      </c>
    </row>
    <row r="696" spans="1:51" s="14" customFormat="1" ht="12">
      <c r="A696" s="14"/>
      <c r="B696" s="236"/>
      <c r="C696" s="237"/>
      <c r="D696" s="227" t="s">
        <v>152</v>
      </c>
      <c r="E696" s="238" t="s">
        <v>19</v>
      </c>
      <c r="F696" s="239" t="s">
        <v>174</v>
      </c>
      <c r="G696" s="237"/>
      <c r="H696" s="240">
        <v>6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6" t="s">
        <v>152</v>
      </c>
      <c r="AU696" s="246" t="s">
        <v>84</v>
      </c>
      <c r="AV696" s="14" t="s">
        <v>84</v>
      </c>
      <c r="AW696" s="14" t="s">
        <v>36</v>
      </c>
      <c r="AX696" s="14" t="s">
        <v>82</v>
      </c>
      <c r="AY696" s="246" t="s">
        <v>141</v>
      </c>
    </row>
    <row r="697" spans="1:65" s="2" customFormat="1" ht="24.15" customHeight="1">
      <c r="A697" s="40"/>
      <c r="B697" s="41"/>
      <c r="C697" s="207" t="s">
        <v>1136</v>
      </c>
      <c r="D697" s="207" t="s">
        <v>144</v>
      </c>
      <c r="E697" s="208" t="s">
        <v>1137</v>
      </c>
      <c r="F697" s="209" t="s">
        <v>1138</v>
      </c>
      <c r="G697" s="210" t="s">
        <v>147</v>
      </c>
      <c r="H697" s="211">
        <v>6</v>
      </c>
      <c r="I697" s="212"/>
      <c r="J697" s="213">
        <f>ROUND(I697*H697,2)</f>
        <v>0</v>
      </c>
      <c r="K697" s="209" t="s">
        <v>148</v>
      </c>
      <c r="L697" s="46"/>
      <c r="M697" s="214" t="s">
        <v>19</v>
      </c>
      <c r="N697" s="215" t="s">
        <v>45</v>
      </c>
      <c r="O697" s="86"/>
      <c r="P697" s="216">
        <f>O697*H697</f>
        <v>0</v>
      </c>
      <c r="Q697" s="216">
        <v>0.00649</v>
      </c>
      <c r="R697" s="216">
        <f>Q697*H697</f>
        <v>0.03894</v>
      </c>
      <c r="S697" s="216">
        <v>0</v>
      </c>
      <c r="T697" s="217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18" t="s">
        <v>245</v>
      </c>
      <c r="AT697" s="218" t="s">
        <v>144</v>
      </c>
      <c r="AU697" s="218" t="s">
        <v>84</v>
      </c>
      <c r="AY697" s="19" t="s">
        <v>141</v>
      </c>
      <c r="BE697" s="219">
        <f>IF(N697="základní",J697,0)</f>
        <v>0</v>
      </c>
      <c r="BF697" s="219">
        <f>IF(N697="snížená",J697,0)</f>
        <v>0</v>
      </c>
      <c r="BG697" s="219">
        <f>IF(N697="zákl. přenesená",J697,0)</f>
        <v>0</v>
      </c>
      <c r="BH697" s="219">
        <f>IF(N697="sníž. přenesená",J697,0)</f>
        <v>0</v>
      </c>
      <c r="BI697" s="219">
        <f>IF(N697="nulová",J697,0)</f>
        <v>0</v>
      </c>
      <c r="BJ697" s="19" t="s">
        <v>82</v>
      </c>
      <c r="BK697" s="219">
        <f>ROUND(I697*H697,2)</f>
        <v>0</v>
      </c>
      <c r="BL697" s="19" t="s">
        <v>245</v>
      </c>
      <c r="BM697" s="218" t="s">
        <v>1139</v>
      </c>
    </row>
    <row r="698" spans="1:47" s="2" customFormat="1" ht="12">
      <c r="A698" s="40"/>
      <c r="B698" s="41"/>
      <c r="C698" s="42"/>
      <c r="D698" s="220" t="s">
        <v>150</v>
      </c>
      <c r="E698" s="42"/>
      <c r="F698" s="221" t="s">
        <v>1140</v>
      </c>
      <c r="G698" s="42"/>
      <c r="H698" s="42"/>
      <c r="I698" s="222"/>
      <c r="J698" s="42"/>
      <c r="K698" s="42"/>
      <c r="L698" s="46"/>
      <c r="M698" s="223"/>
      <c r="N698" s="224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150</v>
      </c>
      <c r="AU698" s="19" t="s">
        <v>84</v>
      </c>
    </row>
    <row r="699" spans="1:51" s="13" customFormat="1" ht="12">
      <c r="A699" s="13"/>
      <c r="B699" s="225"/>
      <c r="C699" s="226"/>
      <c r="D699" s="227" t="s">
        <v>152</v>
      </c>
      <c r="E699" s="228" t="s">
        <v>19</v>
      </c>
      <c r="F699" s="229" t="s">
        <v>201</v>
      </c>
      <c r="G699" s="226"/>
      <c r="H699" s="228" t="s">
        <v>19</v>
      </c>
      <c r="I699" s="230"/>
      <c r="J699" s="226"/>
      <c r="K699" s="226"/>
      <c r="L699" s="231"/>
      <c r="M699" s="232"/>
      <c r="N699" s="233"/>
      <c r="O699" s="233"/>
      <c r="P699" s="233"/>
      <c r="Q699" s="233"/>
      <c r="R699" s="233"/>
      <c r="S699" s="233"/>
      <c r="T699" s="23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5" t="s">
        <v>152</v>
      </c>
      <c r="AU699" s="235" t="s">
        <v>84</v>
      </c>
      <c r="AV699" s="13" t="s">
        <v>82</v>
      </c>
      <c r="AW699" s="13" t="s">
        <v>36</v>
      </c>
      <c r="AX699" s="13" t="s">
        <v>74</v>
      </c>
      <c r="AY699" s="235" t="s">
        <v>141</v>
      </c>
    </row>
    <row r="700" spans="1:51" s="14" customFormat="1" ht="12">
      <c r="A700" s="14"/>
      <c r="B700" s="236"/>
      <c r="C700" s="237"/>
      <c r="D700" s="227" t="s">
        <v>152</v>
      </c>
      <c r="E700" s="238" t="s">
        <v>19</v>
      </c>
      <c r="F700" s="239" t="s">
        <v>174</v>
      </c>
      <c r="G700" s="237"/>
      <c r="H700" s="240">
        <v>6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152</v>
      </c>
      <c r="AU700" s="246" t="s">
        <v>84</v>
      </c>
      <c r="AV700" s="14" t="s">
        <v>84</v>
      </c>
      <c r="AW700" s="14" t="s">
        <v>36</v>
      </c>
      <c r="AX700" s="14" t="s">
        <v>82</v>
      </c>
      <c r="AY700" s="246" t="s">
        <v>141</v>
      </c>
    </row>
    <row r="701" spans="1:65" s="2" customFormat="1" ht="24.15" customHeight="1">
      <c r="A701" s="40"/>
      <c r="B701" s="41"/>
      <c r="C701" s="207" t="s">
        <v>1141</v>
      </c>
      <c r="D701" s="207" t="s">
        <v>144</v>
      </c>
      <c r="E701" s="208" t="s">
        <v>1142</v>
      </c>
      <c r="F701" s="209" t="s">
        <v>1143</v>
      </c>
      <c r="G701" s="210" t="s">
        <v>147</v>
      </c>
      <c r="H701" s="211">
        <v>6</v>
      </c>
      <c r="I701" s="212"/>
      <c r="J701" s="213">
        <f>ROUND(I701*H701,2)</f>
        <v>0</v>
      </c>
      <c r="K701" s="209" t="s">
        <v>148</v>
      </c>
      <c r="L701" s="46"/>
      <c r="M701" s="214" t="s">
        <v>19</v>
      </c>
      <c r="N701" s="215" t="s">
        <v>45</v>
      </c>
      <c r="O701" s="86"/>
      <c r="P701" s="216">
        <f>O701*H701</f>
        <v>0</v>
      </c>
      <c r="Q701" s="216">
        <v>0.00726</v>
      </c>
      <c r="R701" s="216">
        <f>Q701*H701</f>
        <v>0.04356</v>
      </c>
      <c r="S701" s="216">
        <v>0</v>
      </c>
      <c r="T701" s="217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18" t="s">
        <v>245</v>
      </c>
      <c r="AT701" s="218" t="s">
        <v>144</v>
      </c>
      <c r="AU701" s="218" t="s">
        <v>84</v>
      </c>
      <c r="AY701" s="19" t="s">
        <v>141</v>
      </c>
      <c r="BE701" s="219">
        <f>IF(N701="základní",J701,0)</f>
        <v>0</v>
      </c>
      <c r="BF701" s="219">
        <f>IF(N701="snížená",J701,0)</f>
        <v>0</v>
      </c>
      <c r="BG701" s="219">
        <f>IF(N701="zákl. přenesená",J701,0)</f>
        <v>0</v>
      </c>
      <c r="BH701" s="219">
        <f>IF(N701="sníž. přenesená",J701,0)</f>
        <v>0</v>
      </c>
      <c r="BI701" s="219">
        <f>IF(N701="nulová",J701,0)</f>
        <v>0</v>
      </c>
      <c r="BJ701" s="19" t="s">
        <v>82</v>
      </c>
      <c r="BK701" s="219">
        <f>ROUND(I701*H701,2)</f>
        <v>0</v>
      </c>
      <c r="BL701" s="19" t="s">
        <v>245</v>
      </c>
      <c r="BM701" s="218" t="s">
        <v>1144</v>
      </c>
    </row>
    <row r="702" spans="1:47" s="2" customFormat="1" ht="12">
      <c r="A702" s="40"/>
      <c r="B702" s="41"/>
      <c r="C702" s="42"/>
      <c r="D702" s="220" t="s">
        <v>150</v>
      </c>
      <c r="E702" s="42"/>
      <c r="F702" s="221" t="s">
        <v>1145</v>
      </c>
      <c r="G702" s="42"/>
      <c r="H702" s="42"/>
      <c r="I702" s="222"/>
      <c r="J702" s="42"/>
      <c r="K702" s="42"/>
      <c r="L702" s="46"/>
      <c r="M702" s="223"/>
      <c r="N702" s="224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150</v>
      </c>
      <c r="AU702" s="19" t="s">
        <v>84</v>
      </c>
    </row>
    <row r="703" spans="1:51" s="13" customFormat="1" ht="12">
      <c r="A703" s="13"/>
      <c r="B703" s="225"/>
      <c r="C703" s="226"/>
      <c r="D703" s="227" t="s">
        <v>152</v>
      </c>
      <c r="E703" s="228" t="s">
        <v>19</v>
      </c>
      <c r="F703" s="229" t="s">
        <v>201</v>
      </c>
      <c r="G703" s="226"/>
      <c r="H703" s="228" t="s">
        <v>19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152</v>
      </c>
      <c r="AU703" s="235" t="s">
        <v>84</v>
      </c>
      <c r="AV703" s="13" t="s">
        <v>82</v>
      </c>
      <c r="AW703" s="13" t="s">
        <v>36</v>
      </c>
      <c r="AX703" s="13" t="s">
        <v>74</v>
      </c>
      <c r="AY703" s="235" t="s">
        <v>141</v>
      </c>
    </row>
    <row r="704" spans="1:51" s="14" customFormat="1" ht="12">
      <c r="A704" s="14"/>
      <c r="B704" s="236"/>
      <c r="C704" s="237"/>
      <c r="D704" s="227" t="s">
        <v>152</v>
      </c>
      <c r="E704" s="238" t="s">
        <v>19</v>
      </c>
      <c r="F704" s="239" t="s">
        <v>174</v>
      </c>
      <c r="G704" s="237"/>
      <c r="H704" s="240">
        <v>6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152</v>
      </c>
      <c r="AU704" s="246" t="s">
        <v>84</v>
      </c>
      <c r="AV704" s="14" t="s">
        <v>84</v>
      </c>
      <c r="AW704" s="14" t="s">
        <v>36</v>
      </c>
      <c r="AX704" s="14" t="s">
        <v>82</v>
      </c>
      <c r="AY704" s="246" t="s">
        <v>141</v>
      </c>
    </row>
    <row r="705" spans="1:65" s="2" customFormat="1" ht="24.15" customHeight="1">
      <c r="A705" s="40"/>
      <c r="B705" s="41"/>
      <c r="C705" s="207" t="s">
        <v>1146</v>
      </c>
      <c r="D705" s="207" t="s">
        <v>144</v>
      </c>
      <c r="E705" s="208" t="s">
        <v>1147</v>
      </c>
      <c r="F705" s="209" t="s">
        <v>1148</v>
      </c>
      <c r="G705" s="210" t="s">
        <v>147</v>
      </c>
      <c r="H705" s="211">
        <v>101</v>
      </c>
      <c r="I705" s="212"/>
      <c r="J705" s="213">
        <f>ROUND(I705*H705,2)</f>
        <v>0</v>
      </c>
      <c r="K705" s="209" t="s">
        <v>148</v>
      </c>
      <c r="L705" s="46"/>
      <c r="M705" s="214" t="s">
        <v>19</v>
      </c>
      <c r="N705" s="215" t="s">
        <v>45</v>
      </c>
      <c r="O705" s="86"/>
      <c r="P705" s="216">
        <f>O705*H705</f>
        <v>0</v>
      </c>
      <c r="Q705" s="216">
        <v>0</v>
      </c>
      <c r="R705" s="216">
        <f>Q705*H705</f>
        <v>0</v>
      </c>
      <c r="S705" s="216">
        <v>0.0042</v>
      </c>
      <c r="T705" s="217">
        <f>S705*H705</f>
        <v>0.42419999999999997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8" t="s">
        <v>245</v>
      </c>
      <c r="AT705" s="218" t="s">
        <v>144</v>
      </c>
      <c r="AU705" s="218" t="s">
        <v>84</v>
      </c>
      <c r="AY705" s="19" t="s">
        <v>141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19" t="s">
        <v>82</v>
      </c>
      <c r="BK705" s="219">
        <f>ROUND(I705*H705,2)</f>
        <v>0</v>
      </c>
      <c r="BL705" s="19" t="s">
        <v>245</v>
      </c>
      <c r="BM705" s="218" t="s">
        <v>1149</v>
      </c>
    </row>
    <row r="706" spans="1:47" s="2" customFormat="1" ht="12">
      <c r="A706" s="40"/>
      <c r="B706" s="41"/>
      <c r="C706" s="42"/>
      <c r="D706" s="220" t="s">
        <v>150</v>
      </c>
      <c r="E706" s="42"/>
      <c r="F706" s="221" t="s">
        <v>1150</v>
      </c>
      <c r="G706" s="42"/>
      <c r="H706" s="42"/>
      <c r="I706" s="222"/>
      <c r="J706" s="42"/>
      <c r="K706" s="42"/>
      <c r="L706" s="46"/>
      <c r="M706" s="223"/>
      <c r="N706" s="224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150</v>
      </c>
      <c r="AU706" s="19" t="s">
        <v>84</v>
      </c>
    </row>
    <row r="707" spans="1:51" s="13" customFormat="1" ht="12">
      <c r="A707" s="13"/>
      <c r="B707" s="225"/>
      <c r="C707" s="226"/>
      <c r="D707" s="227" t="s">
        <v>152</v>
      </c>
      <c r="E707" s="228" t="s">
        <v>19</v>
      </c>
      <c r="F707" s="229" t="s">
        <v>196</v>
      </c>
      <c r="G707" s="226"/>
      <c r="H707" s="228" t="s">
        <v>19</v>
      </c>
      <c r="I707" s="230"/>
      <c r="J707" s="226"/>
      <c r="K707" s="226"/>
      <c r="L707" s="231"/>
      <c r="M707" s="232"/>
      <c r="N707" s="233"/>
      <c r="O707" s="233"/>
      <c r="P707" s="233"/>
      <c r="Q707" s="233"/>
      <c r="R707" s="233"/>
      <c r="S707" s="233"/>
      <c r="T707" s="23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5" t="s">
        <v>152</v>
      </c>
      <c r="AU707" s="235" t="s">
        <v>84</v>
      </c>
      <c r="AV707" s="13" t="s">
        <v>82</v>
      </c>
      <c r="AW707" s="13" t="s">
        <v>36</v>
      </c>
      <c r="AX707" s="13" t="s">
        <v>74</v>
      </c>
      <c r="AY707" s="235" t="s">
        <v>141</v>
      </c>
    </row>
    <row r="708" spans="1:51" s="14" customFormat="1" ht="12">
      <c r="A708" s="14"/>
      <c r="B708" s="236"/>
      <c r="C708" s="237"/>
      <c r="D708" s="227" t="s">
        <v>152</v>
      </c>
      <c r="E708" s="238" t="s">
        <v>19</v>
      </c>
      <c r="F708" s="239" t="s">
        <v>174</v>
      </c>
      <c r="G708" s="237"/>
      <c r="H708" s="240">
        <v>6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6" t="s">
        <v>152</v>
      </c>
      <c r="AU708" s="246" t="s">
        <v>84</v>
      </c>
      <c r="AV708" s="14" t="s">
        <v>84</v>
      </c>
      <c r="AW708" s="14" t="s">
        <v>36</v>
      </c>
      <c r="AX708" s="14" t="s">
        <v>74</v>
      </c>
      <c r="AY708" s="246" t="s">
        <v>141</v>
      </c>
    </row>
    <row r="709" spans="1:51" s="13" customFormat="1" ht="12">
      <c r="A709" s="13"/>
      <c r="B709" s="225"/>
      <c r="C709" s="226"/>
      <c r="D709" s="227" t="s">
        <v>152</v>
      </c>
      <c r="E709" s="228" t="s">
        <v>19</v>
      </c>
      <c r="F709" s="229" t="s">
        <v>201</v>
      </c>
      <c r="G709" s="226"/>
      <c r="H709" s="228" t="s">
        <v>19</v>
      </c>
      <c r="I709" s="230"/>
      <c r="J709" s="226"/>
      <c r="K709" s="226"/>
      <c r="L709" s="231"/>
      <c r="M709" s="232"/>
      <c r="N709" s="233"/>
      <c r="O709" s="233"/>
      <c r="P709" s="233"/>
      <c r="Q709" s="233"/>
      <c r="R709" s="233"/>
      <c r="S709" s="233"/>
      <c r="T709" s="23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5" t="s">
        <v>152</v>
      </c>
      <c r="AU709" s="235" t="s">
        <v>84</v>
      </c>
      <c r="AV709" s="13" t="s">
        <v>82</v>
      </c>
      <c r="AW709" s="13" t="s">
        <v>36</v>
      </c>
      <c r="AX709" s="13" t="s">
        <v>74</v>
      </c>
      <c r="AY709" s="235" t="s">
        <v>141</v>
      </c>
    </row>
    <row r="710" spans="1:51" s="14" customFormat="1" ht="12">
      <c r="A710" s="14"/>
      <c r="B710" s="236"/>
      <c r="C710" s="237"/>
      <c r="D710" s="227" t="s">
        <v>152</v>
      </c>
      <c r="E710" s="238" t="s">
        <v>19</v>
      </c>
      <c r="F710" s="239" t="s">
        <v>300</v>
      </c>
      <c r="G710" s="237"/>
      <c r="H710" s="240">
        <v>95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6" t="s">
        <v>152</v>
      </c>
      <c r="AU710" s="246" t="s">
        <v>84</v>
      </c>
      <c r="AV710" s="14" t="s">
        <v>84</v>
      </c>
      <c r="AW710" s="14" t="s">
        <v>36</v>
      </c>
      <c r="AX710" s="14" t="s">
        <v>74</v>
      </c>
      <c r="AY710" s="246" t="s">
        <v>141</v>
      </c>
    </row>
    <row r="711" spans="1:51" s="15" customFormat="1" ht="12">
      <c r="A711" s="15"/>
      <c r="B711" s="247"/>
      <c r="C711" s="248"/>
      <c r="D711" s="227" t="s">
        <v>152</v>
      </c>
      <c r="E711" s="249" t="s">
        <v>19</v>
      </c>
      <c r="F711" s="250" t="s">
        <v>205</v>
      </c>
      <c r="G711" s="248"/>
      <c r="H711" s="251">
        <v>101</v>
      </c>
      <c r="I711" s="252"/>
      <c r="J711" s="248"/>
      <c r="K711" s="248"/>
      <c r="L711" s="253"/>
      <c r="M711" s="254"/>
      <c r="N711" s="255"/>
      <c r="O711" s="255"/>
      <c r="P711" s="255"/>
      <c r="Q711" s="255"/>
      <c r="R711" s="255"/>
      <c r="S711" s="255"/>
      <c r="T711" s="256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57" t="s">
        <v>152</v>
      </c>
      <c r="AU711" s="257" t="s">
        <v>84</v>
      </c>
      <c r="AV711" s="15" t="s">
        <v>142</v>
      </c>
      <c r="AW711" s="15" t="s">
        <v>36</v>
      </c>
      <c r="AX711" s="15" t="s">
        <v>82</v>
      </c>
      <c r="AY711" s="257" t="s">
        <v>141</v>
      </c>
    </row>
    <row r="712" spans="1:65" s="2" customFormat="1" ht="24.15" customHeight="1">
      <c r="A712" s="40"/>
      <c r="B712" s="41"/>
      <c r="C712" s="207" t="s">
        <v>1151</v>
      </c>
      <c r="D712" s="207" t="s">
        <v>144</v>
      </c>
      <c r="E712" s="208" t="s">
        <v>1152</v>
      </c>
      <c r="F712" s="209" t="s">
        <v>1153</v>
      </c>
      <c r="G712" s="210" t="s">
        <v>147</v>
      </c>
      <c r="H712" s="211">
        <v>17</v>
      </c>
      <c r="I712" s="212"/>
      <c r="J712" s="213">
        <f>ROUND(I712*H712,2)</f>
        <v>0</v>
      </c>
      <c r="K712" s="209" t="s">
        <v>148</v>
      </c>
      <c r="L712" s="46"/>
      <c r="M712" s="214" t="s">
        <v>19</v>
      </c>
      <c r="N712" s="215" t="s">
        <v>45</v>
      </c>
      <c r="O712" s="86"/>
      <c r="P712" s="216">
        <f>O712*H712</f>
        <v>0</v>
      </c>
      <c r="Q712" s="216">
        <v>0</v>
      </c>
      <c r="R712" s="216">
        <f>Q712*H712</f>
        <v>0</v>
      </c>
      <c r="S712" s="216">
        <v>0.00803</v>
      </c>
      <c r="T712" s="217">
        <f>S712*H712</f>
        <v>0.13651000000000002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18" t="s">
        <v>245</v>
      </c>
      <c r="AT712" s="218" t="s">
        <v>144</v>
      </c>
      <c r="AU712" s="218" t="s">
        <v>84</v>
      </c>
      <c r="AY712" s="19" t="s">
        <v>141</v>
      </c>
      <c r="BE712" s="219">
        <f>IF(N712="základní",J712,0)</f>
        <v>0</v>
      </c>
      <c r="BF712" s="219">
        <f>IF(N712="snížená",J712,0)</f>
        <v>0</v>
      </c>
      <c r="BG712" s="219">
        <f>IF(N712="zákl. přenesená",J712,0)</f>
        <v>0</v>
      </c>
      <c r="BH712" s="219">
        <f>IF(N712="sníž. přenesená",J712,0)</f>
        <v>0</v>
      </c>
      <c r="BI712" s="219">
        <f>IF(N712="nulová",J712,0)</f>
        <v>0</v>
      </c>
      <c r="BJ712" s="19" t="s">
        <v>82</v>
      </c>
      <c r="BK712" s="219">
        <f>ROUND(I712*H712,2)</f>
        <v>0</v>
      </c>
      <c r="BL712" s="19" t="s">
        <v>245</v>
      </c>
      <c r="BM712" s="218" t="s">
        <v>1154</v>
      </c>
    </row>
    <row r="713" spans="1:47" s="2" customFormat="1" ht="12">
      <c r="A713" s="40"/>
      <c r="B713" s="41"/>
      <c r="C713" s="42"/>
      <c r="D713" s="220" t="s">
        <v>150</v>
      </c>
      <c r="E713" s="42"/>
      <c r="F713" s="221" t="s">
        <v>1155</v>
      </c>
      <c r="G713" s="42"/>
      <c r="H713" s="42"/>
      <c r="I713" s="222"/>
      <c r="J713" s="42"/>
      <c r="K713" s="42"/>
      <c r="L713" s="46"/>
      <c r="M713" s="223"/>
      <c r="N713" s="224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150</v>
      </c>
      <c r="AU713" s="19" t="s">
        <v>84</v>
      </c>
    </row>
    <row r="714" spans="1:51" s="13" customFormat="1" ht="12">
      <c r="A714" s="13"/>
      <c r="B714" s="225"/>
      <c r="C714" s="226"/>
      <c r="D714" s="227" t="s">
        <v>152</v>
      </c>
      <c r="E714" s="228" t="s">
        <v>19</v>
      </c>
      <c r="F714" s="229" t="s">
        <v>201</v>
      </c>
      <c r="G714" s="226"/>
      <c r="H714" s="228" t="s">
        <v>19</v>
      </c>
      <c r="I714" s="230"/>
      <c r="J714" s="226"/>
      <c r="K714" s="226"/>
      <c r="L714" s="231"/>
      <c r="M714" s="232"/>
      <c r="N714" s="233"/>
      <c r="O714" s="233"/>
      <c r="P714" s="233"/>
      <c r="Q714" s="233"/>
      <c r="R714" s="233"/>
      <c r="S714" s="233"/>
      <c r="T714" s="23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5" t="s">
        <v>152</v>
      </c>
      <c r="AU714" s="235" t="s">
        <v>84</v>
      </c>
      <c r="AV714" s="13" t="s">
        <v>82</v>
      </c>
      <c r="AW714" s="13" t="s">
        <v>36</v>
      </c>
      <c r="AX714" s="13" t="s">
        <v>74</v>
      </c>
      <c r="AY714" s="235" t="s">
        <v>141</v>
      </c>
    </row>
    <row r="715" spans="1:51" s="14" customFormat="1" ht="12">
      <c r="A715" s="14"/>
      <c r="B715" s="236"/>
      <c r="C715" s="237"/>
      <c r="D715" s="227" t="s">
        <v>152</v>
      </c>
      <c r="E715" s="238" t="s">
        <v>19</v>
      </c>
      <c r="F715" s="239" t="s">
        <v>251</v>
      </c>
      <c r="G715" s="237"/>
      <c r="H715" s="240">
        <v>17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6" t="s">
        <v>152</v>
      </c>
      <c r="AU715" s="246" t="s">
        <v>84</v>
      </c>
      <c r="AV715" s="14" t="s">
        <v>84</v>
      </c>
      <c r="AW715" s="14" t="s">
        <v>36</v>
      </c>
      <c r="AX715" s="14" t="s">
        <v>82</v>
      </c>
      <c r="AY715" s="246" t="s">
        <v>141</v>
      </c>
    </row>
    <row r="716" spans="1:65" s="2" customFormat="1" ht="16.5" customHeight="1">
      <c r="A716" s="40"/>
      <c r="B716" s="41"/>
      <c r="C716" s="207" t="s">
        <v>1156</v>
      </c>
      <c r="D716" s="207" t="s">
        <v>144</v>
      </c>
      <c r="E716" s="208" t="s">
        <v>1157</v>
      </c>
      <c r="F716" s="209" t="s">
        <v>1158</v>
      </c>
      <c r="G716" s="210" t="s">
        <v>147</v>
      </c>
      <c r="H716" s="211">
        <v>77.239</v>
      </c>
      <c r="I716" s="212"/>
      <c r="J716" s="213">
        <f>ROUND(I716*H716,2)</f>
        <v>0</v>
      </c>
      <c r="K716" s="209" t="s">
        <v>148</v>
      </c>
      <c r="L716" s="46"/>
      <c r="M716" s="214" t="s">
        <v>19</v>
      </c>
      <c r="N716" s="215" t="s">
        <v>45</v>
      </c>
      <c r="O716" s="86"/>
      <c r="P716" s="216">
        <f>O716*H716</f>
        <v>0</v>
      </c>
      <c r="Q716" s="216">
        <v>0</v>
      </c>
      <c r="R716" s="216">
        <f>Q716*H716</f>
        <v>0</v>
      </c>
      <c r="S716" s="216">
        <v>0</v>
      </c>
      <c r="T716" s="217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18" t="s">
        <v>245</v>
      </c>
      <c r="AT716" s="218" t="s">
        <v>144</v>
      </c>
      <c r="AU716" s="218" t="s">
        <v>84</v>
      </c>
      <c r="AY716" s="19" t="s">
        <v>141</v>
      </c>
      <c r="BE716" s="219">
        <f>IF(N716="základní",J716,0)</f>
        <v>0</v>
      </c>
      <c r="BF716" s="219">
        <f>IF(N716="snížená",J716,0)</f>
        <v>0</v>
      </c>
      <c r="BG716" s="219">
        <f>IF(N716="zákl. přenesená",J716,0)</f>
        <v>0</v>
      </c>
      <c r="BH716" s="219">
        <f>IF(N716="sníž. přenesená",J716,0)</f>
        <v>0</v>
      </c>
      <c r="BI716" s="219">
        <f>IF(N716="nulová",J716,0)</f>
        <v>0</v>
      </c>
      <c r="BJ716" s="19" t="s">
        <v>82</v>
      </c>
      <c r="BK716" s="219">
        <f>ROUND(I716*H716,2)</f>
        <v>0</v>
      </c>
      <c r="BL716" s="19" t="s">
        <v>245</v>
      </c>
      <c r="BM716" s="218" t="s">
        <v>1159</v>
      </c>
    </row>
    <row r="717" spans="1:47" s="2" customFormat="1" ht="12">
      <c r="A717" s="40"/>
      <c r="B717" s="41"/>
      <c r="C717" s="42"/>
      <c r="D717" s="220" t="s">
        <v>150</v>
      </c>
      <c r="E717" s="42"/>
      <c r="F717" s="221" t="s">
        <v>1160</v>
      </c>
      <c r="G717" s="42"/>
      <c r="H717" s="42"/>
      <c r="I717" s="222"/>
      <c r="J717" s="42"/>
      <c r="K717" s="42"/>
      <c r="L717" s="46"/>
      <c r="M717" s="223"/>
      <c r="N717" s="224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150</v>
      </c>
      <c r="AU717" s="19" t="s">
        <v>84</v>
      </c>
    </row>
    <row r="718" spans="1:51" s="13" customFormat="1" ht="12">
      <c r="A718" s="13"/>
      <c r="B718" s="225"/>
      <c r="C718" s="226"/>
      <c r="D718" s="227" t="s">
        <v>152</v>
      </c>
      <c r="E718" s="228" t="s">
        <v>19</v>
      </c>
      <c r="F718" s="229" t="s">
        <v>198</v>
      </c>
      <c r="G718" s="226"/>
      <c r="H718" s="228" t="s">
        <v>19</v>
      </c>
      <c r="I718" s="230"/>
      <c r="J718" s="226"/>
      <c r="K718" s="226"/>
      <c r="L718" s="231"/>
      <c r="M718" s="232"/>
      <c r="N718" s="233"/>
      <c r="O718" s="233"/>
      <c r="P718" s="233"/>
      <c r="Q718" s="233"/>
      <c r="R718" s="233"/>
      <c r="S718" s="233"/>
      <c r="T718" s="23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5" t="s">
        <v>152</v>
      </c>
      <c r="AU718" s="235" t="s">
        <v>84</v>
      </c>
      <c r="AV718" s="13" t="s">
        <v>82</v>
      </c>
      <c r="AW718" s="13" t="s">
        <v>36</v>
      </c>
      <c r="AX718" s="13" t="s">
        <v>74</v>
      </c>
      <c r="AY718" s="235" t="s">
        <v>141</v>
      </c>
    </row>
    <row r="719" spans="1:51" s="14" customFormat="1" ht="12">
      <c r="A719" s="14"/>
      <c r="B719" s="236"/>
      <c r="C719" s="237"/>
      <c r="D719" s="227" t="s">
        <v>152</v>
      </c>
      <c r="E719" s="238" t="s">
        <v>19</v>
      </c>
      <c r="F719" s="239" t="s">
        <v>480</v>
      </c>
      <c r="G719" s="237"/>
      <c r="H719" s="240">
        <v>56</v>
      </c>
      <c r="I719" s="241"/>
      <c r="J719" s="237"/>
      <c r="K719" s="237"/>
      <c r="L719" s="242"/>
      <c r="M719" s="243"/>
      <c r="N719" s="244"/>
      <c r="O719" s="244"/>
      <c r="P719" s="244"/>
      <c r="Q719" s="244"/>
      <c r="R719" s="244"/>
      <c r="S719" s="244"/>
      <c r="T719" s="24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6" t="s">
        <v>152</v>
      </c>
      <c r="AU719" s="246" t="s">
        <v>84</v>
      </c>
      <c r="AV719" s="14" t="s">
        <v>84</v>
      </c>
      <c r="AW719" s="14" t="s">
        <v>36</v>
      </c>
      <c r="AX719" s="14" t="s">
        <v>74</v>
      </c>
      <c r="AY719" s="246" t="s">
        <v>141</v>
      </c>
    </row>
    <row r="720" spans="1:51" s="13" customFormat="1" ht="12">
      <c r="A720" s="13"/>
      <c r="B720" s="225"/>
      <c r="C720" s="226"/>
      <c r="D720" s="227" t="s">
        <v>152</v>
      </c>
      <c r="E720" s="228" t="s">
        <v>19</v>
      </c>
      <c r="F720" s="229" t="s">
        <v>196</v>
      </c>
      <c r="G720" s="226"/>
      <c r="H720" s="228" t="s">
        <v>19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5" t="s">
        <v>152</v>
      </c>
      <c r="AU720" s="235" t="s">
        <v>84</v>
      </c>
      <c r="AV720" s="13" t="s">
        <v>82</v>
      </c>
      <c r="AW720" s="13" t="s">
        <v>36</v>
      </c>
      <c r="AX720" s="13" t="s">
        <v>74</v>
      </c>
      <c r="AY720" s="235" t="s">
        <v>141</v>
      </c>
    </row>
    <row r="721" spans="1:51" s="14" customFormat="1" ht="12">
      <c r="A721" s="14"/>
      <c r="B721" s="236"/>
      <c r="C721" s="237"/>
      <c r="D721" s="227" t="s">
        <v>152</v>
      </c>
      <c r="E721" s="238" t="s">
        <v>19</v>
      </c>
      <c r="F721" s="239" t="s">
        <v>1114</v>
      </c>
      <c r="G721" s="237"/>
      <c r="H721" s="240">
        <v>12.5</v>
      </c>
      <c r="I721" s="241"/>
      <c r="J721" s="237"/>
      <c r="K721" s="237"/>
      <c r="L721" s="242"/>
      <c r="M721" s="243"/>
      <c r="N721" s="244"/>
      <c r="O721" s="244"/>
      <c r="P721" s="244"/>
      <c r="Q721" s="244"/>
      <c r="R721" s="244"/>
      <c r="S721" s="244"/>
      <c r="T721" s="24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6" t="s">
        <v>152</v>
      </c>
      <c r="AU721" s="246" t="s">
        <v>84</v>
      </c>
      <c r="AV721" s="14" t="s">
        <v>84</v>
      </c>
      <c r="AW721" s="14" t="s">
        <v>36</v>
      </c>
      <c r="AX721" s="14" t="s">
        <v>74</v>
      </c>
      <c r="AY721" s="246" t="s">
        <v>141</v>
      </c>
    </row>
    <row r="722" spans="1:51" s="13" customFormat="1" ht="12">
      <c r="A722" s="13"/>
      <c r="B722" s="225"/>
      <c r="C722" s="226"/>
      <c r="D722" s="227" t="s">
        <v>152</v>
      </c>
      <c r="E722" s="228" t="s">
        <v>19</v>
      </c>
      <c r="F722" s="229" t="s">
        <v>1161</v>
      </c>
      <c r="G722" s="226"/>
      <c r="H722" s="228" t="s">
        <v>19</v>
      </c>
      <c r="I722" s="230"/>
      <c r="J722" s="226"/>
      <c r="K722" s="226"/>
      <c r="L722" s="231"/>
      <c r="M722" s="232"/>
      <c r="N722" s="233"/>
      <c r="O722" s="233"/>
      <c r="P722" s="233"/>
      <c r="Q722" s="233"/>
      <c r="R722" s="233"/>
      <c r="S722" s="233"/>
      <c r="T722" s="23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5" t="s">
        <v>152</v>
      </c>
      <c r="AU722" s="235" t="s">
        <v>84</v>
      </c>
      <c r="AV722" s="13" t="s">
        <v>82</v>
      </c>
      <c r="AW722" s="13" t="s">
        <v>36</v>
      </c>
      <c r="AX722" s="13" t="s">
        <v>74</v>
      </c>
      <c r="AY722" s="235" t="s">
        <v>141</v>
      </c>
    </row>
    <row r="723" spans="1:51" s="14" customFormat="1" ht="12">
      <c r="A723" s="14"/>
      <c r="B723" s="236"/>
      <c r="C723" s="237"/>
      <c r="D723" s="227" t="s">
        <v>152</v>
      </c>
      <c r="E723" s="238" t="s">
        <v>19</v>
      </c>
      <c r="F723" s="239" t="s">
        <v>1162</v>
      </c>
      <c r="G723" s="237"/>
      <c r="H723" s="240">
        <v>8.739</v>
      </c>
      <c r="I723" s="241"/>
      <c r="J723" s="237"/>
      <c r="K723" s="237"/>
      <c r="L723" s="242"/>
      <c r="M723" s="243"/>
      <c r="N723" s="244"/>
      <c r="O723" s="244"/>
      <c r="P723" s="244"/>
      <c r="Q723" s="244"/>
      <c r="R723" s="244"/>
      <c r="S723" s="244"/>
      <c r="T723" s="24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6" t="s">
        <v>152</v>
      </c>
      <c r="AU723" s="246" t="s">
        <v>84</v>
      </c>
      <c r="AV723" s="14" t="s">
        <v>84</v>
      </c>
      <c r="AW723" s="14" t="s">
        <v>36</v>
      </c>
      <c r="AX723" s="14" t="s">
        <v>74</v>
      </c>
      <c r="AY723" s="246" t="s">
        <v>141</v>
      </c>
    </row>
    <row r="724" spans="1:51" s="15" customFormat="1" ht="12">
      <c r="A724" s="15"/>
      <c r="B724" s="247"/>
      <c r="C724" s="248"/>
      <c r="D724" s="227" t="s">
        <v>152</v>
      </c>
      <c r="E724" s="249" t="s">
        <v>19</v>
      </c>
      <c r="F724" s="250" t="s">
        <v>205</v>
      </c>
      <c r="G724" s="248"/>
      <c r="H724" s="251">
        <v>77.239</v>
      </c>
      <c r="I724" s="252"/>
      <c r="J724" s="248"/>
      <c r="K724" s="248"/>
      <c r="L724" s="253"/>
      <c r="M724" s="254"/>
      <c r="N724" s="255"/>
      <c r="O724" s="255"/>
      <c r="P724" s="255"/>
      <c r="Q724" s="255"/>
      <c r="R724" s="255"/>
      <c r="S724" s="255"/>
      <c r="T724" s="256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57" t="s">
        <v>152</v>
      </c>
      <c r="AU724" s="257" t="s">
        <v>84</v>
      </c>
      <c r="AV724" s="15" t="s">
        <v>142</v>
      </c>
      <c r="AW724" s="15" t="s">
        <v>36</v>
      </c>
      <c r="AX724" s="15" t="s">
        <v>82</v>
      </c>
      <c r="AY724" s="257" t="s">
        <v>141</v>
      </c>
    </row>
    <row r="725" spans="1:65" s="2" customFormat="1" ht="21.75" customHeight="1">
      <c r="A725" s="40"/>
      <c r="B725" s="41"/>
      <c r="C725" s="261" t="s">
        <v>1163</v>
      </c>
      <c r="D725" s="261" t="s">
        <v>400</v>
      </c>
      <c r="E725" s="262" t="s">
        <v>1164</v>
      </c>
      <c r="F725" s="263" t="s">
        <v>1165</v>
      </c>
      <c r="G725" s="264" t="s">
        <v>147</v>
      </c>
      <c r="H725" s="265">
        <v>88.825</v>
      </c>
      <c r="I725" s="266"/>
      <c r="J725" s="267">
        <f>ROUND(I725*H725,2)</f>
        <v>0</v>
      </c>
      <c r="K725" s="263" t="s">
        <v>148</v>
      </c>
      <c r="L725" s="268"/>
      <c r="M725" s="269" t="s">
        <v>19</v>
      </c>
      <c r="N725" s="270" t="s">
        <v>45</v>
      </c>
      <c r="O725" s="86"/>
      <c r="P725" s="216">
        <f>O725*H725</f>
        <v>0</v>
      </c>
      <c r="Q725" s="216">
        <v>0.032</v>
      </c>
      <c r="R725" s="216">
        <f>Q725*H725</f>
        <v>2.8424</v>
      </c>
      <c r="S725" s="216">
        <v>0</v>
      </c>
      <c r="T725" s="217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18" t="s">
        <v>351</v>
      </c>
      <c r="AT725" s="218" t="s">
        <v>400</v>
      </c>
      <c r="AU725" s="218" t="s">
        <v>84</v>
      </c>
      <c r="AY725" s="19" t="s">
        <v>141</v>
      </c>
      <c r="BE725" s="219">
        <f>IF(N725="základní",J725,0)</f>
        <v>0</v>
      </c>
      <c r="BF725" s="219">
        <f>IF(N725="snížená",J725,0)</f>
        <v>0</v>
      </c>
      <c r="BG725" s="219">
        <f>IF(N725="zákl. přenesená",J725,0)</f>
        <v>0</v>
      </c>
      <c r="BH725" s="219">
        <f>IF(N725="sníž. přenesená",J725,0)</f>
        <v>0</v>
      </c>
      <c r="BI725" s="219">
        <f>IF(N725="nulová",J725,0)</f>
        <v>0</v>
      </c>
      <c r="BJ725" s="19" t="s">
        <v>82</v>
      </c>
      <c r="BK725" s="219">
        <f>ROUND(I725*H725,2)</f>
        <v>0</v>
      </c>
      <c r="BL725" s="19" t="s">
        <v>245</v>
      </c>
      <c r="BM725" s="218" t="s">
        <v>1166</v>
      </c>
    </row>
    <row r="726" spans="1:51" s="14" customFormat="1" ht="12">
      <c r="A726" s="14"/>
      <c r="B726" s="236"/>
      <c r="C726" s="237"/>
      <c r="D726" s="227" t="s">
        <v>152</v>
      </c>
      <c r="E726" s="237"/>
      <c r="F726" s="239" t="s">
        <v>1167</v>
      </c>
      <c r="G726" s="237"/>
      <c r="H726" s="240">
        <v>88.825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6" t="s">
        <v>152</v>
      </c>
      <c r="AU726" s="246" t="s">
        <v>84</v>
      </c>
      <c r="AV726" s="14" t="s">
        <v>84</v>
      </c>
      <c r="AW726" s="14" t="s">
        <v>4</v>
      </c>
      <c r="AX726" s="14" t="s">
        <v>82</v>
      </c>
      <c r="AY726" s="246" t="s">
        <v>141</v>
      </c>
    </row>
    <row r="727" spans="1:65" s="2" customFormat="1" ht="21.75" customHeight="1">
      <c r="A727" s="40"/>
      <c r="B727" s="41"/>
      <c r="C727" s="207" t="s">
        <v>1168</v>
      </c>
      <c r="D727" s="207" t="s">
        <v>144</v>
      </c>
      <c r="E727" s="208" t="s">
        <v>1169</v>
      </c>
      <c r="F727" s="209" t="s">
        <v>1170</v>
      </c>
      <c r="G727" s="210" t="s">
        <v>259</v>
      </c>
      <c r="H727" s="211">
        <v>160</v>
      </c>
      <c r="I727" s="212"/>
      <c r="J727" s="213">
        <f>ROUND(I727*H727,2)</f>
        <v>0</v>
      </c>
      <c r="K727" s="209" t="s">
        <v>148</v>
      </c>
      <c r="L727" s="46"/>
      <c r="M727" s="214" t="s">
        <v>19</v>
      </c>
      <c r="N727" s="215" t="s">
        <v>45</v>
      </c>
      <c r="O727" s="86"/>
      <c r="P727" s="216">
        <f>O727*H727</f>
        <v>0</v>
      </c>
      <c r="Q727" s="216">
        <v>0</v>
      </c>
      <c r="R727" s="216">
        <f>Q727*H727</f>
        <v>0</v>
      </c>
      <c r="S727" s="216">
        <v>0</v>
      </c>
      <c r="T727" s="217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8" t="s">
        <v>245</v>
      </c>
      <c r="AT727" s="218" t="s">
        <v>144</v>
      </c>
      <c r="AU727" s="218" t="s">
        <v>84</v>
      </c>
      <c r="AY727" s="19" t="s">
        <v>141</v>
      </c>
      <c r="BE727" s="219">
        <f>IF(N727="základní",J727,0)</f>
        <v>0</v>
      </c>
      <c r="BF727" s="219">
        <f>IF(N727="snížená",J727,0)</f>
        <v>0</v>
      </c>
      <c r="BG727" s="219">
        <f>IF(N727="zákl. přenesená",J727,0)</f>
        <v>0</v>
      </c>
      <c r="BH727" s="219">
        <f>IF(N727="sníž. přenesená",J727,0)</f>
        <v>0</v>
      </c>
      <c r="BI727" s="219">
        <f>IF(N727="nulová",J727,0)</f>
        <v>0</v>
      </c>
      <c r="BJ727" s="19" t="s">
        <v>82</v>
      </c>
      <c r="BK727" s="219">
        <f>ROUND(I727*H727,2)</f>
        <v>0</v>
      </c>
      <c r="BL727" s="19" t="s">
        <v>245</v>
      </c>
      <c r="BM727" s="218" t="s">
        <v>1171</v>
      </c>
    </row>
    <row r="728" spans="1:47" s="2" customFormat="1" ht="12">
      <c r="A728" s="40"/>
      <c r="B728" s="41"/>
      <c r="C728" s="42"/>
      <c r="D728" s="220" t="s">
        <v>150</v>
      </c>
      <c r="E728" s="42"/>
      <c r="F728" s="221" t="s">
        <v>1172</v>
      </c>
      <c r="G728" s="42"/>
      <c r="H728" s="42"/>
      <c r="I728" s="222"/>
      <c r="J728" s="42"/>
      <c r="K728" s="42"/>
      <c r="L728" s="46"/>
      <c r="M728" s="223"/>
      <c r="N728" s="224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150</v>
      </c>
      <c r="AU728" s="19" t="s">
        <v>84</v>
      </c>
    </row>
    <row r="729" spans="1:65" s="2" customFormat="1" ht="16.5" customHeight="1">
      <c r="A729" s="40"/>
      <c r="B729" s="41"/>
      <c r="C729" s="207" t="s">
        <v>1173</v>
      </c>
      <c r="D729" s="207" t="s">
        <v>144</v>
      </c>
      <c r="E729" s="208" t="s">
        <v>1174</v>
      </c>
      <c r="F729" s="209" t="s">
        <v>1175</v>
      </c>
      <c r="G729" s="210" t="s">
        <v>147</v>
      </c>
      <c r="H729" s="211">
        <v>101</v>
      </c>
      <c r="I729" s="212"/>
      <c r="J729" s="213">
        <f>ROUND(I729*H729,2)</f>
        <v>0</v>
      </c>
      <c r="K729" s="209" t="s">
        <v>148</v>
      </c>
      <c r="L729" s="46"/>
      <c r="M729" s="214" t="s">
        <v>19</v>
      </c>
      <c r="N729" s="215" t="s">
        <v>45</v>
      </c>
      <c r="O729" s="86"/>
      <c r="P729" s="216">
        <f>O729*H729</f>
        <v>0</v>
      </c>
      <c r="Q729" s="216">
        <v>0</v>
      </c>
      <c r="R729" s="216">
        <f>Q729*H729</f>
        <v>0</v>
      </c>
      <c r="S729" s="216">
        <v>0.03</v>
      </c>
      <c r="T729" s="217">
        <f>S729*H729</f>
        <v>3.03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8" t="s">
        <v>245</v>
      </c>
      <c r="AT729" s="218" t="s">
        <v>144</v>
      </c>
      <c r="AU729" s="218" t="s">
        <v>84</v>
      </c>
      <c r="AY729" s="19" t="s">
        <v>141</v>
      </c>
      <c r="BE729" s="219">
        <f>IF(N729="základní",J729,0)</f>
        <v>0</v>
      </c>
      <c r="BF729" s="219">
        <f>IF(N729="snížená",J729,0)</f>
        <v>0</v>
      </c>
      <c r="BG729" s="219">
        <f>IF(N729="zákl. přenesená",J729,0)</f>
        <v>0</v>
      </c>
      <c r="BH729" s="219">
        <f>IF(N729="sníž. přenesená",J729,0)</f>
        <v>0</v>
      </c>
      <c r="BI729" s="219">
        <f>IF(N729="nulová",J729,0)</f>
        <v>0</v>
      </c>
      <c r="BJ729" s="19" t="s">
        <v>82</v>
      </c>
      <c r="BK729" s="219">
        <f>ROUND(I729*H729,2)</f>
        <v>0</v>
      </c>
      <c r="BL729" s="19" t="s">
        <v>245</v>
      </c>
      <c r="BM729" s="218" t="s">
        <v>1176</v>
      </c>
    </row>
    <row r="730" spans="1:47" s="2" customFormat="1" ht="12">
      <c r="A730" s="40"/>
      <c r="B730" s="41"/>
      <c r="C730" s="42"/>
      <c r="D730" s="220" t="s">
        <v>150</v>
      </c>
      <c r="E730" s="42"/>
      <c r="F730" s="221" t="s">
        <v>1177</v>
      </c>
      <c r="G730" s="42"/>
      <c r="H730" s="42"/>
      <c r="I730" s="222"/>
      <c r="J730" s="42"/>
      <c r="K730" s="42"/>
      <c r="L730" s="46"/>
      <c r="M730" s="223"/>
      <c r="N730" s="224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150</v>
      </c>
      <c r="AU730" s="19" t="s">
        <v>84</v>
      </c>
    </row>
    <row r="731" spans="1:51" s="13" customFormat="1" ht="12">
      <c r="A731" s="13"/>
      <c r="B731" s="225"/>
      <c r="C731" s="226"/>
      <c r="D731" s="227" t="s">
        <v>152</v>
      </c>
      <c r="E731" s="228" t="s">
        <v>19</v>
      </c>
      <c r="F731" s="229" t="s">
        <v>196</v>
      </c>
      <c r="G731" s="226"/>
      <c r="H731" s="228" t="s">
        <v>19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5" t="s">
        <v>152</v>
      </c>
      <c r="AU731" s="235" t="s">
        <v>84</v>
      </c>
      <c r="AV731" s="13" t="s">
        <v>82</v>
      </c>
      <c r="AW731" s="13" t="s">
        <v>36</v>
      </c>
      <c r="AX731" s="13" t="s">
        <v>74</v>
      </c>
      <c r="AY731" s="235" t="s">
        <v>141</v>
      </c>
    </row>
    <row r="732" spans="1:51" s="14" customFormat="1" ht="12">
      <c r="A732" s="14"/>
      <c r="B732" s="236"/>
      <c r="C732" s="237"/>
      <c r="D732" s="227" t="s">
        <v>152</v>
      </c>
      <c r="E732" s="238" t="s">
        <v>19</v>
      </c>
      <c r="F732" s="239" t="s">
        <v>174</v>
      </c>
      <c r="G732" s="237"/>
      <c r="H732" s="240">
        <v>6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6" t="s">
        <v>152</v>
      </c>
      <c r="AU732" s="246" t="s">
        <v>84</v>
      </c>
      <c r="AV732" s="14" t="s">
        <v>84</v>
      </c>
      <c r="AW732" s="14" t="s">
        <v>36</v>
      </c>
      <c r="AX732" s="14" t="s">
        <v>74</v>
      </c>
      <c r="AY732" s="246" t="s">
        <v>141</v>
      </c>
    </row>
    <row r="733" spans="1:51" s="13" customFormat="1" ht="12">
      <c r="A733" s="13"/>
      <c r="B733" s="225"/>
      <c r="C733" s="226"/>
      <c r="D733" s="227" t="s">
        <v>152</v>
      </c>
      <c r="E733" s="228" t="s">
        <v>19</v>
      </c>
      <c r="F733" s="229" t="s">
        <v>201</v>
      </c>
      <c r="G733" s="226"/>
      <c r="H733" s="228" t="s">
        <v>19</v>
      </c>
      <c r="I733" s="230"/>
      <c r="J733" s="226"/>
      <c r="K733" s="226"/>
      <c r="L733" s="231"/>
      <c r="M733" s="232"/>
      <c r="N733" s="233"/>
      <c r="O733" s="233"/>
      <c r="P733" s="233"/>
      <c r="Q733" s="233"/>
      <c r="R733" s="233"/>
      <c r="S733" s="233"/>
      <c r="T733" s="23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5" t="s">
        <v>152</v>
      </c>
      <c r="AU733" s="235" t="s">
        <v>84</v>
      </c>
      <c r="AV733" s="13" t="s">
        <v>82</v>
      </c>
      <c r="AW733" s="13" t="s">
        <v>36</v>
      </c>
      <c r="AX733" s="13" t="s">
        <v>74</v>
      </c>
      <c r="AY733" s="235" t="s">
        <v>141</v>
      </c>
    </row>
    <row r="734" spans="1:51" s="14" customFormat="1" ht="12">
      <c r="A734" s="14"/>
      <c r="B734" s="236"/>
      <c r="C734" s="237"/>
      <c r="D734" s="227" t="s">
        <v>152</v>
      </c>
      <c r="E734" s="238" t="s">
        <v>19</v>
      </c>
      <c r="F734" s="239" t="s">
        <v>300</v>
      </c>
      <c r="G734" s="237"/>
      <c r="H734" s="240">
        <v>95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6" t="s">
        <v>152</v>
      </c>
      <c r="AU734" s="246" t="s">
        <v>84</v>
      </c>
      <c r="AV734" s="14" t="s">
        <v>84</v>
      </c>
      <c r="AW734" s="14" t="s">
        <v>36</v>
      </c>
      <c r="AX734" s="14" t="s">
        <v>74</v>
      </c>
      <c r="AY734" s="246" t="s">
        <v>141</v>
      </c>
    </row>
    <row r="735" spans="1:51" s="15" customFormat="1" ht="12">
      <c r="A735" s="15"/>
      <c r="B735" s="247"/>
      <c r="C735" s="248"/>
      <c r="D735" s="227" t="s">
        <v>152</v>
      </c>
      <c r="E735" s="249" t="s">
        <v>19</v>
      </c>
      <c r="F735" s="250" t="s">
        <v>205</v>
      </c>
      <c r="G735" s="248"/>
      <c r="H735" s="251">
        <v>101</v>
      </c>
      <c r="I735" s="252"/>
      <c r="J735" s="248"/>
      <c r="K735" s="248"/>
      <c r="L735" s="253"/>
      <c r="M735" s="254"/>
      <c r="N735" s="255"/>
      <c r="O735" s="255"/>
      <c r="P735" s="255"/>
      <c r="Q735" s="255"/>
      <c r="R735" s="255"/>
      <c r="S735" s="255"/>
      <c r="T735" s="256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57" t="s">
        <v>152</v>
      </c>
      <c r="AU735" s="257" t="s">
        <v>84</v>
      </c>
      <c r="AV735" s="15" t="s">
        <v>142</v>
      </c>
      <c r="AW735" s="15" t="s">
        <v>36</v>
      </c>
      <c r="AX735" s="15" t="s">
        <v>82</v>
      </c>
      <c r="AY735" s="257" t="s">
        <v>141</v>
      </c>
    </row>
    <row r="736" spans="1:65" s="2" customFormat="1" ht="16.5" customHeight="1">
      <c r="A736" s="40"/>
      <c r="B736" s="41"/>
      <c r="C736" s="207" t="s">
        <v>1178</v>
      </c>
      <c r="D736" s="207" t="s">
        <v>144</v>
      </c>
      <c r="E736" s="208" t="s">
        <v>1179</v>
      </c>
      <c r="F736" s="209" t="s">
        <v>1180</v>
      </c>
      <c r="G736" s="210" t="s">
        <v>600</v>
      </c>
      <c r="H736" s="211">
        <v>1</v>
      </c>
      <c r="I736" s="212"/>
      <c r="J736" s="213">
        <f>ROUND(I736*H736,2)</f>
        <v>0</v>
      </c>
      <c r="K736" s="209" t="s">
        <v>19</v>
      </c>
      <c r="L736" s="46"/>
      <c r="M736" s="214" t="s">
        <v>19</v>
      </c>
      <c r="N736" s="215" t="s">
        <v>45</v>
      </c>
      <c r="O736" s="86"/>
      <c r="P736" s="216">
        <f>O736*H736</f>
        <v>0</v>
      </c>
      <c r="Q736" s="216">
        <v>0</v>
      </c>
      <c r="R736" s="216">
        <f>Q736*H736</f>
        <v>0</v>
      </c>
      <c r="S736" s="216">
        <v>0.5</v>
      </c>
      <c r="T736" s="217">
        <f>S736*H736</f>
        <v>0.5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8" t="s">
        <v>245</v>
      </c>
      <c r="AT736" s="218" t="s">
        <v>144</v>
      </c>
      <c r="AU736" s="218" t="s">
        <v>84</v>
      </c>
      <c r="AY736" s="19" t="s">
        <v>141</v>
      </c>
      <c r="BE736" s="219">
        <f>IF(N736="základní",J736,0)</f>
        <v>0</v>
      </c>
      <c r="BF736" s="219">
        <f>IF(N736="snížená",J736,0)</f>
        <v>0</v>
      </c>
      <c r="BG736" s="219">
        <f>IF(N736="zákl. přenesená",J736,0)</f>
        <v>0</v>
      </c>
      <c r="BH736" s="219">
        <f>IF(N736="sníž. přenesená",J736,0)</f>
        <v>0</v>
      </c>
      <c r="BI736" s="219">
        <f>IF(N736="nulová",J736,0)</f>
        <v>0</v>
      </c>
      <c r="BJ736" s="19" t="s">
        <v>82</v>
      </c>
      <c r="BK736" s="219">
        <f>ROUND(I736*H736,2)</f>
        <v>0</v>
      </c>
      <c r="BL736" s="19" t="s">
        <v>245</v>
      </c>
      <c r="BM736" s="218" t="s">
        <v>1181</v>
      </c>
    </row>
    <row r="737" spans="1:65" s="2" customFormat="1" ht="24.15" customHeight="1">
      <c r="A737" s="40"/>
      <c r="B737" s="41"/>
      <c r="C737" s="207" t="s">
        <v>1182</v>
      </c>
      <c r="D737" s="207" t="s">
        <v>144</v>
      </c>
      <c r="E737" s="208" t="s">
        <v>1183</v>
      </c>
      <c r="F737" s="209" t="s">
        <v>1184</v>
      </c>
      <c r="G737" s="210" t="s">
        <v>408</v>
      </c>
      <c r="H737" s="271"/>
      <c r="I737" s="212"/>
      <c r="J737" s="213">
        <f>ROUND(I737*H737,2)</f>
        <v>0</v>
      </c>
      <c r="K737" s="209" t="s">
        <v>148</v>
      </c>
      <c r="L737" s="46"/>
      <c r="M737" s="214" t="s">
        <v>19</v>
      </c>
      <c r="N737" s="215" t="s">
        <v>45</v>
      </c>
      <c r="O737" s="86"/>
      <c r="P737" s="216">
        <f>O737*H737</f>
        <v>0</v>
      </c>
      <c r="Q737" s="216">
        <v>0</v>
      </c>
      <c r="R737" s="216">
        <f>Q737*H737</f>
        <v>0</v>
      </c>
      <c r="S737" s="216">
        <v>0</v>
      </c>
      <c r="T737" s="217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8" t="s">
        <v>245</v>
      </c>
      <c r="AT737" s="218" t="s">
        <v>144</v>
      </c>
      <c r="AU737" s="218" t="s">
        <v>84</v>
      </c>
      <c r="AY737" s="19" t="s">
        <v>141</v>
      </c>
      <c r="BE737" s="219">
        <f>IF(N737="základní",J737,0)</f>
        <v>0</v>
      </c>
      <c r="BF737" s="219">
        <f>IF(N737="snížená",J737,0)</f>
        <v>0</v>
      </c>
      <c r="BG737" s="219">
        <f>IF(N737="zákl. přenesená",J737,0)</f>
        <v>0</v>
      </c>
      <c r="BH737" s="219">
        <f>IF(N737="sníž. přenesená",J737,0)</f>
        <v>0</v>
      </c>
      <c r="BI737" s="219">
        <f>IF(N737="nulová",J737,0)</f>
        <v>0</v>
      </c>
      <c r="BJ737" s="19" t="s">
        <v>82</v>
      </c>
      <c r="BK737" s="219">
        <f>ROUND(I737*H737,2)</f>
        <v>0</v>
      </c>
      <c r="BL737" s="19" t="s">
        <v>245</v>
      </c>
      <c r="BM737" s="218" t="s">
        <v>1185</v>
      </c>
    </row>
    <row r="738" spans="1:47" s="2" customFormat="1" ht="12">
      <c r="A738" s="40"/>
      <c r="B738" s="41"/>
      <c r="C738" s="42"/>
      <c r="D738" s="220" t="s">
        <v>150</v>
      </c>
      <c r="E738" s="42"/>
      <c r="F738" s="221" t="s">
        <v>1186</v>
      </c>
      <c r="G738" s="42"/>
      <c r="H738" s="42"/>
      <c r="I738" s="222"/>
      <c r="J738" s="42"/>
      <c r="K738" s="42"/>
      <c r="L738" s="46"/>
      <c r="M738" s="223"/>
      <c r="N738" s="224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150</v>
      </c>
      <c r="AU738" s="19" t="s">
        <v>84</v>
      </c>
    </row>
    <row r="739" spans="1:63" s="12" customFormat="1" ht="22.8" customHeight="1">
      <c r="A739" s="12"/>
      <c r="B739" s="191"/>
      <c r="C739" s="192"/>
      <c r="D739" s="193" t="s">
        <v>73</v>
      </c>
      <c r="E739" s="205" t="s">
        <v>1187</v>
      </c>
      <c r="F739" s="205" t="s">
        <v>1188</v>
      </c>
      <c r="G739" s="192"/>
      <c r="H739" s="192"/>
      <c r="I739" s="195"/>
      <c r="J739" s="206">
        <f>BK739</f>
        <v>0</v>
      </c>
      <c r="K739" s="192"/>
      <c r="L739" s="197"/>
      <c r="M739" s="198"/>
      <c r="N739" s="199"/>
      <c r="O739" s="199"/>
      <c r="P739" s="200">
        <f>SUM(P740:P761)</f>
        <v>0</v>
      </c>
      <c r="Q739" s="199"/>
      <c r="R739" s="200">
        <f>SUM(R740:R761)</f>
        <v>1.0579139999999998</v>
      </c>
      <c r="S739" s="199"/>
      <c r="T739" s="201">
        <f>SUM(T740:T761)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02" t="s">
        <v>84</v>
      </c>
      <c r="AT739" s="203" t="s">
        <v>73</v>
      </c>
      <c r="AU739" s="203" t="s">
        <v>82</v>
      </c>
      <c r="AY739" s="202" t="s">
        <v>141</v>
      </c>
      <c r="BK739" s="204">
        <f>SUM(BK740:BK761)</f>
        <v>0</v>
      </c>
    </row>
    <row r="740" spans="1:65" s="2" customFormat="1" ht="16.5" customHeight="1">
      <c r="A740" s="40"/>
      <c r="B740" s="41"/>
      <c r="C740" s="207" t="s">
        <v>1189</v>
      </c>
      <c r="D740" s="207" t="s">
        <v>144</v>
      </c>
      <c r="E740" s="208" t="s">
        <v>1190</v>
      </c>
      <c r="F740" s="209" t="s">
        <v>1191</v>
      </c>
      <c r="G740" s="210" t="s">
        <v>259</v>
      </c>
      <c r="H740" s="211">
        <v>32</v>
      </c>
      <c r="I740" s="212"/>
      <c r="J740" s="213">
        <f>ROUND(I740*H740,2)</f>
        <v>0</v>
      </c>
      <c r="K740" s="209" t="s">
        <v>148</v>
      </c>
      <c r="L740" s="46"/>
      <c r="M740" s="214" t="s">
        <v>19</v>
      </c>
      <c r="N740" s="215" t="s">
        <v>45</v>
      </c>
      <c r="O740" s="86"/>
      <c r="P740" s="216">
        <f>O740*H740</f>
        <v>0</v>
      </c>
      <c r="Q740" s="216">
        <v>0</v>
      </c>
      <c r="R740" s="216">
        <f>Q740*H740</f>
        <v>0</v>
      </c>
      <c r="S740" s="216">
        <v>0</v>
      </c>
      <c r="T740" s="217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8" t="s">
        <v>245</v>
      </c>
      <c r="AT740" s="218" t="s">
        <v>144</v>
      </c>
      <c r="AU740" s="218" t="s">
        <v>84</v>
      </c>
      <c r="AY740" s="19" t="s">
        <v>141</v>
      </c>
      <c r="BE740" s="219">
        <f>IF(N740="základní",J740,0)</f>
        <v>0</v>
      </c>
      <c r="BF740" s="219">
        <f>IF(N740="snížená",J740,0)</f>
        <v>0</v>
      </c>
      <c r="BG740" s="219">
        <f>IF(N740="zákl. přenesená",J740,0)</f>
        <v>0</v>
      </c>
      <c r="BH740" s="219">
        <f>IF(N740="sníž. přenesená",J740,0)</f>
        <v>0</v>
      </c>
      <c r="BI740" s="219">
        <f>IF(N740="nulová",J740,0)</f>
        <v>0</v>
      </c>
      <c r="BJ740" s="19" t="s">
        <v>82</v>
      </c>
      <c r="BK740" s="219">
        <f>ROUND(I740*H740,2)</f>
        <v>0</v>
      </c>
      <c r="BL740" s="19" t="s">
        <v>245</v>
      </c>
      <c r="BM740" s="218" t="s">
        <v>1192</v>
      </c>
    </row>
    <row r="741" spans="1:47" s="2" customFormat="1" ht="12">
      <c r="A741" s="40"/>
      <c r="B741" s="41"/>
      <c r="C741" s="42"/>
      <c r="D741" s="220" t="s">
        <v>150</v>
      </c>
      <c r="E741" s="42"/>
      <c r="F741" s="221" t="s">
        <v>1193</v>
      </c>
      <c r="G741" s="42"/>
      <c r="H741" s="42"/>
      <c r="I741" s="222"/>
      <c r="J741" s="42"/>
      <c r="K741" s="42"/>
      <c r="L741" s="46"/>
      <c r="M741" s="223"/>
      <c r="N741" s="224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150</v>
      </c>
      <c r="AU741" s="19" t="s">
        <v>84</v>
      </c>
    </row>
    <row r="742" spans="1:65" s="2" customFormat="1" ht="16.5" customHeight="1">
      <c r="A742" s="40"/>
      <c r="B742" s="41"/>
      <c r="C742" s="261" t="s">
        <v>1194</v>
      </c>
      <c r="D742" s="261" t="s">
        <v>400</v>
      </c>
      <c r="E742" s="262" t="s">
        <v>1195</v>
      </c>
      <c r="F742" s="263" t="s">
        <v>1196</v>
      </c>
      <c r="G742" s="264" t="s">
        <v>259</v>
      </c>
      <c r="H742" s="265">
        <v>34.56</v>
      </c>
      <c r="I742" s="266"/>
      <c r="J742" s="267">
        <f>ROUND(I742*H742,2)</f>
        <v>0</v>
      </c>
      <c r="K742" s="263" t="s">
        <v>148</v>
      </c>
      <c r="L742" s="268"/>
      <c r="M742" s="269" t="s">
        <v>19</v>
      </c>
      <c r="N742" s="270" t="s">
        <v>45</v>
      </c>
      <c r="O742" s="86"/>
      <c r="P742" s="216">
        <f>O742*H742</f>
        <v>0</v>
      </c>
      <c r="Q742" s="216">
        <v>0.0002</v>
      </c>
      <c r="R742" s="216">
        <f>Q742*H742</f>
        <v>0.006912000000000001</v>
      </c>
      <c r="S742" s="216">
        <v>0</v>
      </c>
      <c r="T742" s="217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18" t="s">
        <v>351</v>
      </c>
      <c r="AT742" s="218" t="s">
        <v>400</v>
      </c>
      <c r="AU742" s="218" t="s">
        <v>84</v>
      </c>
      <c r="AY742" s="19" t="s">
        <v>141</v>
      </c>
      <c r="BE742" s="219">
        <f>IF(N742="základní",J742,0)</f>
        <v>0</v>
      </c>
      <c r="BF742" s="219">
        <f>IF(N742="snížená",J742,0)</f>
        <v>0</v>
      </c>
      <c r="BG742" s="219">
        <f>IF(N742="zákl. přenesená",J742,0)</f>
        <v>0</v>
      </c>
      <c r="BH742" s="219">
        <f>IF(N742="sníž. přenesená",J742,0)</f>
        <v>0</v>
      </c>
      <c r="BI742" s="219">
        <f>IF(N742="nulová",J742,0)</f>
        <v>0</v>
      </c>
      <c r="BJ742" s="19" t="s">
        <v>82</v>
      </c>
      <c r="BK742" s="219">
        <f>ROUND(I742*H742,2)</f>
        <v>0</v>
      </c>
      <c r="BL742" s="19" t="s">
        <v>245</v>
      </c>
      <c r="BM742" s="218" t="s">
        <v>1197</v>
      </c>
    </row>
    <row r="743" spans="1:51" s="14" customFormat="1" ht="12">
      <c r="A743" s="14"/>
      <c r="B743" s="236"/>
      <c r="C743" s="237"/>
      <c r="D743" s="227" t="s">
        <v>152</v>
      </c>
      <c r="E743" s="237"/>
      <c r="F743" s="239" t="s">
        <v>1198</v>
      </c>
      <c r="G743" s="237"/>
      <c r="H743" s="240">
        <v>34.56</v>
      </c>
      <c r="I743" s="241"/>
      <c r="J743" s="237"/>
      <c r="K743" s="237"/>
      <c r="L743" s="242"/>
      <c r="M743" s="243"/>
      <c r="N743" s="244"/>
      <c r="O743" s="244"/>
      <c r="P743" s="244"/>
      <c r="Q743" s="244"/>
      <c r="R743" s="244"/>
      <c r="S743" s="244"/>
      <c r="T743" s="24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6" t="s">
        <v>152</v>
      </c>
      <c r="AU743" s="246" t="s">
        <v>84</v>
      </c>
      <c r="AV743" s="14" t="s">
        <v>84</v>
      </c>
      <c r="AW743" s="14" t="s">
        <v>4</v>
      </c>
      <c r="AX743" s="14" t="s">
        <v>82</v>
      </c>
      <c r="AY743" s="246" t="s">
        <v>141</v>
      </c>
    </row>
    <row r="744" spans="1:65" s="2" customFormat="1" ht="16.5" customHeight="1">
      <c r="A744" s="40"/>
      <c r="B744" s="41"/>
      <c r="C744" s="207" t="s">
        <v>1199</v>
      </c>
      <c r="D744" s="207" t="s">
        <v>144</v>
      </c>
      <c r="E744" s="208" t="s">
        <v>1200</v>
      </c>
      <c r="F744" s="209" t="s">
        <v>1201</v>
      </c>
      <c r="G744" s="210" t="s">
        <v>259</v>
      </c>
      <c r="H744" s="211">
        <v>15</v>
      </c>
      <c r="I744" s="212"/>
      <c r="J744" s="213">
        <f>ROUND(I744*H744,2)</f>
        <v>0</v>
      </c>
      <c r="K744" s="209" t="s">
        <v>148</v>
      </c>
      <c r="L744" s="46"/>
      <c r="M744" s="214" t="s">
        <v>19</v>
      </c>
      <c r="N744" s="215" t="s">
        <v>45</v>
      </c>
      <c r="O744" s="86"/>
      <c r="P744" s="216">
        <f>O744*H744</f>
        <v>0</v>
      </c>
      <c r="Q744" s="216">
        <v>0</v>
      </c>
      <c r="R744" s="216">
        <f>Q744*H744</f>
        <v>0</v>
      </c>
      <c r="S744" s="216">
        <v>0</v>
      </c>
      <c r="T744" s="217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8" t="s">
        <v>245</v>
      </c>
      <c r="AT744" s="218" t="s">
        <v>144</v>
      </c>
      <c r="AU744" s="218" t="s">
        <v>84</v>
      </c>
      <c r="AY744" s="19" t="s">
        <v>141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19" t="s">
        <v>82</v>
      </c>
      <c r="BK744" s="219">
        <f>ROUND(I744*H744,2)</f>
        <v>0</v>
      </c>
      <c r="BL744" s="19" t="s">
        <v>245</v>
      </c>
      <c r="BM744" s="218" t="s">
        <v>1202</v>
      </c>
    </row>
    <row r="745" spans="1:47" s="2" customFormat="1" ht="12">
      <c r="A745" s="40"/>
      <c r="B745" s="41"/>
      <c r="C745" s="42"/>
      <c r="D745" s="220" t="s">
        <v>150</v>
      </c>
      <c r="E745" s="42"/>
      <c r="F745" s="221" t="s">
        <v>1203</v>
      </c>
      <c r="G745" s="42"/>
      <c r="H745" s="42"/>
      <c r="I745" s="222"/>
      <c r="J745" s="42"/>
      <c r="K745" s="42"/>
      <c r="L745" s="46"/>
      <c r="M745" s="223"/>
      <c r="N745" s="224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150</v>
      </c>
      <c r="AU745" s="19" t="s">
        <v>84</v>
      </c>
    </row>
    <row r="746" spans="1:65" s="2" customFormat="1" ht="16.5" customHeight="1">
      <c r="A746" s="40"/>
      <c r="B746" s="41"/>
      <c r="C746" s="261" t="s">
        <v>1204</v>
      </c>
      <c r="D746" s="261" t="s">
        <v>400</v>
      </c>
      <c r="E746" s="262" t="s">
        <v>1205</v>
      </c>
      <c r="F746" s="263" t="s">
        <v>1206</v>
      </c>
      <c r="G746" s="264" t="s">
        <v>259</v>
      </c>
      <c r="H746" s="265">
        <v>16.2</v>
      </c>
      <c r="I746" s="266"/>
      <c r="J746" s="267">
        <f>ROUND(I746*H746,2)</f>
        <v>0</v>
      </c>
      <c r="K746" s="263" t="s">
        <v>148</v>
      </c>
      <c r="L746" s="268"/>
      <c r="M746" s="269" t="s">
        <v>19</v>
      </c>
      <c r="N746" s="270" t="s">
        <v>45</v>
      </c>
      <c r="O746" s="86"/>
      <c r="P746" s="216">
        <f>O746*H746</f>
        <v>0</v>
      </c>
      <c r="Q746" s="216">
        <v>0.00021</v>
      </c>
      <c r="R746" s="216">
        <f>Q746*H746</f>
        <v>0.003402</v>
      </c>
      <c r="S746" s="216">
        <v>0</v>
      </c>
      <c r="T746" s="217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8" t="s">
        <v>351</v>
      </c>
      <c r="AT746" s="218" t="s">
        <v>400</v>
      </c>
      <c r="AU746" s="218" t="s">
        <v>84</v>
      </c>
      <c r="AY746" s="19" t="s">
        <v>141</v>
      </c>
      <c r="BE746" s="219">
        <f>IF(N746="základní",J746,0)</f>
        <v>0</v>
      </c>
      <c r="BF746" s="219">
        <f>IF(N746="snížená",J746,0)</f>
        <v>0</v>
      </c>
      <c r="BG746" s="219">
        <f>IF(N746="zákl. přenesená",J746,0)</f>
        <v>0</v>
      </c>
      <c r="BH746" s="219">
        <f>IF(N746="sníž. přenesená",J746,0)</f>
        <v>0</v>
      </c>
      <c r="BI746" s="219">
        <f>IF(N746="nulová",J746,0)</f>
        <v>0</v>
      </c>
      <c r="BJ746" s="19" t="s">
        <v>82</v>
      </c>
      <c r="BK746" s="219">
        <f>ROUND(I746*H746,2)</f>
        <v>0</v>
      </c>
      <c r="BL746" s="19" t="s">
        <v>245</v>
      </c>
      <c r="BM746" s="218" t="s">
        <v>1207</v>
      </c>
    </row>
    <row r="747" spans="1:51" s="14" customFormat="1" ht="12">
      <c r="A747" s="14"/>
      <c r="B747" s="236"/>
      <c r="C747" s="237"/>
      <c r="D747" s="227" t="s">
        <v>152</v>
      </c>
      <c r="E747" s="237"/>
      <c r="F747" s="239" t="s">
        <v>1208</v>
      </c>
      <c r="G747" s="237"/>
      <c r="H747" s="240">
        <v>16.2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6" t="s">
        <v>152</v>
      </c>
      <c r="AU747" s="246" t="s">
        <v>84</v>
      </c>
      <c r="AV747" s="14" t="s">
        <v>84</v>
      </c>
      <c r="AW747" s="14" t="s">
        <v>4</v>
      </c>
      <c r="AX747" s="14" t="s">
        <v>82</v>
      </c>
      <c r="AY747" s="246" t="s">
        <v>141</v>
      </c>
    </row>
    <row r="748" spans="1:65" s="2" customFormat="1" ht="33" customHeight="1">
      <c r="A748" s="40"/>
      <c r="B748" s="41"/>
      <c r="C748" s="207" t="s">
        <v>1209</v>
      </c>
      <c r="D748" s="207" t="s">
        <v>144</v>
      </c>
      <c r="E748" s="208" t="s">
        <v>1210</v>
      </c>
      <c r="F748" s="209" t="s">
        <v>1211</v>
      </c>
      <c r="G748" s="210" t="s">
        <v>147</v>
      </c>
      <c r="H748" s="211">
        <v>54</v>
      </c>
      <c r="I748" s="212"/>
      <c r="J748" s="213">
        <f>ROUND(I748*H748,2)</f>
        <v>0</v>
      </c>
      <c r="K748" s="209" t="s">
        <v>148</v>
      </c>
      <c r="L748" s="46"/>
      <c r="M748" s="214" t="s">
        <v>19</v>
      </c>
      <c r="N748" s="215" t="s">
        <v>45</v>
      </c>
      <c r="O748" s="86"/>
      <c r="P748" s="216">
        <f>O748*H748</f>
        <v>0</v>
      </c>
      <c r="Q748" s="216">
        <v>0.01893</v>
      </c>
      <c r="R748" s="216">
        <f>Q748*H748</f>
        <v>1.02222</v>
      </c>
      <c r="S748" s="216">
        <v>0</v>
      </c>
      <c r="T748" s="217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8" t="s">
        <v>245</v>
      </c>
      <c r="AT748" s="218" t="s">
        <v>144</v>
      </c>
      <c r="AU748" s="218" t="s">
        <v>84</v>
      </c>
      <c r="AY748" s="19" t="s">
        <v>141</v>
      </c>
      <c r="BE748" s="219">
        <f>IF(N748="základní",J748,0)</f>
        <v>0</v>
      </c>
      <c r="BF748" s="219">
        <f>IF(N748="snížená",J748,0)</f>
        <v>0</v>
      </c>
      <c r="BG748" s="219">
        <f>IF(N748="zákl. přenesená",J748,0)</f>
        <v>0</v>
      </c>
      <c r="BH748" s="219">
        <f>IF(N748="sníž. přenesená",J748,0)</f>
        <v>0</v>
      </c>
      <c r="BI748" s="219">
        <f>IF(N748="nulová",J748,0)</f>
        <v>0</v>
      </c>
      <c r="BJ748" s="19" t="s">
        <v>82</v>
      </c>
      <c r="BK748" s="219">
        <f>ROUND(I748*H748,2)</f>
        <v>0</v>
      </c>
      <c r="BL748" s="19" t="s">
        <v>245</v>
      </c>
      <c r="BM748" s="218" t="s">
        <v>1212</v>
      </c>
    </row>
    <row r="749" spans="1:47" s="2" customFormat="1" ht="12">
      <c r="A749" s="40"/>
      <c r="B749" s="41"/>
      <c r="C749" s="42"/>
      <c r="D749" s="220" t="s">
        <v>150</v>
      </c>
      <c r="E749" s="42"/>
      <c r="F749" s="221" t="s">
        <v>1213</v>
      </c>
      <c r="G749" s="42"/>
      <c r="H749" s="42"/>
      <c r="I749" s="222"/>
      <c r="J749" s="42"/>
      <c r="K749" s="42"/>
      <c r="L749" s="46"/>
      <c r="M749" s="223"/>
      <c r="N749" s="224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150</v>
      </c>
      <c r="AU749" s="19" t="s">
        <v>84</v>
      </c>
    </row>
    <row r="750" spans="1:51" s="13" customFormat="1" ht="12">
      <c r="A750" s="13"/>
      <c r="B750" s="225"/>
      <c r="C750" s="226"/>
      <c r="D750" s="227" t="s">
        <v>152</v>
      </c>
      <c r="E750" s="228" t="s">
        <v>19</v>
      </c>
      <c r="F750" s="229" t="s">
        <v>198</v>
      </c>
      <c r="G750" s="226"/>
      <c r="H750" s="228" t="s">
        <v>19</v>
      </c>
      <c r="I750" s="230"/>
      <c r="J750" s="226"/>
      <c r="K750" s="226"/>
      <c r="L750" s="231"/>
      <c r="M750" s="232"/>
      <c r="N750" s="233"/>
      <c r="O750" s="233"/>
      <c r="P750" s="233"/>
      <c r="Q750" s="233"/>
      <c r="R750" s="233"/>
      <c r="S750" s="233"/>
      <c r="T750" s="23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5" t="s">
        <v>152</v>
      </c>
      <c r="AU750" s="235" t="s">
        <v>84</v>
      </c>
      <c r="AV750" s="13" t="s">
        <v>82</v>
      </c>
      <c r="AW750" s="13" t="s">
        <v>36</v>
      </c>
      <c r="AX750" s="13" t="s">
        <v>74</v>
      </c>
      <c r="AY750" s="235" t="s">
        <v>141</v>
      </c>
    </row>
    <row r="751" spans="1:51" s="14" customFormat="1" ht="12">
      <c r="A751" s="14"/>
      <c r="B751" s="236"/>
      <c r="C751" s="237"/>
      <c r="D751" s="227" t="s">
        <v>152</v>
      </c>
      <c r="E751" s="238" t="s">
        <v>19</v>
      </c>
      <c r="F751" s="239" t="s">
        <v>298</v>
      </c>
      <c r="G751" s="237"/>
      <c r="H751" s="240">
        <v>54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6" t="s">
        <v>152</v>
      </c>
      <c r="AU751" s="246" t="s">
        <v>84</v>
      </c>
      <c r="AV751" s="14" t="s">
        <v>84</v>
      </c>
      <c r="AW751" s="14" t="s">
        <v>36</v>
      </c>
      <c r="AX751" s="14" t="s">
        <v>82</v>
      </c>
      <c r="AY751" s="246" t="s">
        <v>141</v>
      </c>
    </row>
    <row r="752" spans="1:65" s="2" customFormat="1" ht="16.5" customHeight="1">
      <c r="A752" s="40"/>
      <c r="B752" s="41"/>
      <c r="C752" s="207" t="s">
        <v>1214</v>
      </c>
      <c r="D752" s="207" t="s">
        <v>144</v>
      </c>
      <c r="E752" s="208" t="s">
        <v>1215</v>
      </c>
      <c r="F752" s="209" t="s">
        <v>1216</v>
      </c>
      <c r="G752" s="210" t="s">
        <v>147</v>
      </c>
      <c r="H752" s="211">
        <v>54</v>
      </c>
      <c r="I752" s="212"/>
      <c r="J752" s="213">
        <f>ROUND(I752*H752,2)</f>
        <v>0</v>
      </c>
      <c r="K752" s="209" t="s">
        <v>148</v>
      </c>
      <c r="L752" s="46"/>
      <c r="M752" s="214" t="s">
        <v>19</v>
      </c>
      <c r="N752" s="215" t="s">
        <v>45</v>
      </c>
      <c r="O752" s="86"/>
      <c r="P752" s="216">
        <f>O752*H752</f>
        <v>0</v>
      </c>
      <c r="Q752" s="216">
        <v>0.00026</v>
      </c>
      <c r="R752" s="216">
        <f>Q752*H752</f>
        <v>0.014039999999999999</v>
      </c>
      <c r="S752" s="216">
        <v>0</v>
      </c>
      <c r="T752" s="217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8" t="s">
        <v>245</v>
      </c>
      <c r="AT752" s="218" t="s">
        <v>144</v>
      </c>
      <c r="AU752" s="218" t="s">
        <v>84</v>
      </c>
      <c r="AY752" s="19" t="s">
        <v>141</v>
      </c>
      <c r="BE752" s="219">
        <f>IF(N752="základní",J752,0)</f>
        <v>0</v>
      </c>
      <c r="BF752" s="219">
        <f>IF(N752="snížená",J752,0)</f>
        <v>0</v>
      </c>
      <c r="BG752" s="219">
        <f>IF(N752="zákl. přenesená",J752,0)</f>
        <v>0</v>
      </c>
      <c r="BH752" s="219">
        <f>IF(N752="sníž. přenesená",J752,0)</f>
        <v>0</v>
      </c>
      <c r="BI752" s="219">
        <f>IF(N752="nulová",J752,0)</f>
        <v>0</v>
      </c>
      <c r="BJ752" s="19" t="s">
        <v>82</v>
      </c>
      <c r="BK752" s="219">
        <f>ROUND(I752*H752,2)</f>
        <v>0</v>
      </c>
      <c r="BL752" s="19" t="s">
        <v>245</v>
      </c>
      <c r="BM752" s="218" t="s">
        <v>1217</v>
      </c>
    </row>
    <row r="753" spans="1:47" s="2" customFormat="1" ht="12">
      <c r="A753" s="40"/>
      <c r="B753" s="41"/>
      <c r="C753" s="42"/>
      <c r="D753" s="220" t="s">
        <v>150</v>
      </c>
      <c r="E753" s="42"/>
      <c r="F753" s="221" t="s">
        <v>1218</v>
      </c>
      <c r="G753" s="42"/>
      <c r="H753" s="42"/>
      <c r="I753" s="222"/>
      <c r="J753" s="42"/>
      <c r="K753" s="42"/>
      <c r="L753" s="46"/>
      <c r="M753" s="223"/>
      <c r="N753" s="224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150</v>
      </c>
      <c r="AU753" s="19" t="s">
        <v>84</v>
      </c>
    </row>
    <row r="754" spans="1:65" s="2" customFormat="1" ht="24.15" customHeight="1">
      <c r="A754" s="40"/>
      <c r="B754" s="41"/>
      <c r="C754" s="207" t="s">
        <v>1219</v>
      </c>
      <c r="D754" s="207" t="s">
        <v>144</v>
      </c>
      <c r="E754" s="208" t="s">
        <v>1220</v>
      </c>
      <c r="F754" s="209" t="s">
        <v>1221</v>
      </c>
      <c r="G754" s="210" t="s">
        <v>147</v>
      </c>
      <c r="H754" s="211">
        <v>54</v>
      </c>
      <c r="I754" s="212"/>
      <c r="J754" s="213">
        <f>ROUND(I754*H754,2)</f>
        <v>0</v>
      </c>
      <c r="K754" s="209" t="s">
        <v>148</v>
      </c>
      <c r="L754" s="46"/>
      <c r="M754" s="214" t="s">
        <v>19</v>
      </c>
      <c r="N754" s="215" t="s">
        <v>45</v>
      </c>
      <c r="O754" s="86"/>
      <c r="P754" s="216">
        <f>O754*H754</f>
        <v>0</v>
      </c>
      <c r="Q754" s="216">
        <v>0.00015</v>
      </c>
      <c r="R754" s="216">
        <f>Q754*H754</f>
        <v>0.0081</v>
      </c>
      <c r="S754" s="216">
        <v>0</v>
      </c>
      <c r="T754" s="217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8" t="s">
        <v>245</v>
      </c>
      <c r="AT754" s="218" t="s">
        <v>144</v>
      </c>
      <c r="AU754" s="218" t="s">
        <v>84</v>
      </c>
      <c r="AY754" s="19" t="s">
        <v>141</v>
      </c>
      <c r="BE754" s="219">
        <f>IF(N754="základní",J754,0)</f>
        <v>0</v>
      </c>
      <c r="BF754" s="219">
        <f>IF(N754="snížená",J754,0)</f>
        <v>0</v>
      </c>
      <c r="BG754" s="219">
        <f>IF(N754="zákl. přenesená",J754,0)</f>
        <v>0</v>
      </c>
      <c r="BH754" s="219">
        <f>IF(N754="sníž. přenesená",J754,0)</f>
        <v>0</v>
      </c>
      <c r="BI754" s="219">
        <f>IF(N754="nulová",J754,0)</f>
        <v>0</v>
      </c>
      <c r="BJ754" s="19" t="s">
        <v>82</v>
      </c>
      <c r="BK754" s="219">
        <f>ROUND(I754*H754,2)</f>
        <v>0</v>
      </c>
      <c r="BL754" s="19" t="s">
        <v>245</v>
      </c>
      <c r="BM754" s="218" t="s">
        <v>1222</v>
      </c>
    </row>
    <row r="755" spans="1:47" s="2" customFormat="1" ht="12">
      <c r="A755" s="40"/>
      <c r="B755" s="41"/>
      <c r="C755" s="42"/>
      <c r="D755" s="220" t="s">
        <v>150</v>
      </c>
      <c r="E755" s="42"/>
      <c r="F755" s="221" t="s">
        <v>1223</v>
      </c>
      <c r="G755" s="42"/>
      <c r="H755" s="42"/>
      <c r="I755" s="222"/>
      <c r="J755" s="42"/>
      <c r="K755" s="42"/>
      <c r="L755" s="46"/>
      <c r="M755" s="223"/>
      <c r="N755" s="224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150</v>
      </c>
      <c r="AU755" s="19" t="s">
        <v>84</v>
      </c>
    </row>
    <row r="756" spans="1:65" s="2" customFormat="1" ht="21.75" customHeight="1">
      <c r="A756" s="40"/>
      <c r="B756" s="41"/>
      <c r="C756" s="207" t="s">
        <v>1224</v>
      </c>
      <c r="D756" s="207" t="s">
        <v>144</v>
      </c>
      <c r="E756" s="208" t="s">
        <v>1225</v>
      </c>
      <c r="F756" s="209" t="s">
        <v>1226</v>
      </c>
      <c r="G756" s="210" t="s">
        <v>147</v>
      </c>
      <c r="H756" s="211">
        <v>54</v>
      </c>
      <c r="I756" s="212"/>
      <c r="J756" s="213">
        <f>ROUND(I756*H756,2)</f>
        <v>0</v>
      </c>
      <c r="K756" s="209" t="s">
        <v>148</v>
      </c>
      <c r="L756" s="46"/>
      <c r="M756" s="214" t="s">
        <v>19</v>
      </c>
      <c r="N756" s="215" t="s">
        <v>45</v>
      </c>
      <c r="O756" s="86"/>
      <c r="P756" s="216">
        <f>O756*H756</f>
        <v>0</v>
      </c>
      <c r="Q756" s="216">
        <v>1E-05</v>
      </c>
      <c r="R756" s="216">
        <f>Q756*H756</f>
        <v>0.00054</v>
      </c>
      <c r="S756" s="216">
        <v>0</v>
      </c>
      <c r="T756" s="217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8" t="s">
        <v>245</v>
      </c>
      <c r="AT756" s="218" t="s">
        <v>144</v>
      </c>
      <c r="AU756" s="218" t="s">
        <v>84</v>
      </c>
      <c r="AY756" s="19" t="s">
        <v>141</v>
      </c>
      <c r="BE756" s="219">
        <f>IF(N756="základní",J756,0)</f>
        <v>0</v>
      </c>
      <c r="BF756" s="219">
        <f>IF(N756="snížená",J756,0)</f>
        <v>0</v>
      </c>
      <c r="BG756" s="219">
        <f>IF(N756="zákl. přenesená",J756,0)</f>
        <v>0</v>
      </c>
      <c r="BH756" s="219">
        <f>IF(N756="sníž. přenesená",J756,0)</f>
        <v>0</v>
      </c>
      <c r="BI756" s="219">
        <f>IF(N756="nulová",J756,0)</f>
        <v>0</v>
      </c>
      <c r="BJ756" s="19" t="s">
        <v>82</v>
      </c>
      <c r="BK756" s="219">
        <f>ROUND(I756*H756,2)</f>
        <v>0</v>
      </c>
      <c r="BL756" s="19" t="s">
        <v>245</v>
      </c>
      <c r="BM756" s="218" t="s">
        <v>1227</v>
      </c>
    </row>
    <row r="757" spans="1:47" s="2" customFormat="1" ht="12">
      <c r="A757" s="40"/>
      <c r="B757" s="41"/>
      <c r="C757" s="42"/>
      <c r="D757" s="220" t="s">
        <v>150</v>
      </c>
      <c r="E757" s="42"/>
      <c r="F757" s="221" t="s">
        <v>1228</v>
      </c>
      <c r="G757" s="42"/>
      <c r="H757" s="42"/>
      <c r="I757" s="222"/>
      <c r="J757" s="42"/>
      <c r="K757" s="42"/>
      <c r="L757" s="46"/>
      <c r="M757" s="223"/>
      <c r="N757" s="224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150</v>
      </c>
      <c r="AU757" s="19" t="s">
        <v>84</v>
      </c>
    </row>
    <row r="758" spans="1:65" s="2" customFormat="1" ht="16.5" customHeight="1">
      <c r="A758" s="40"/>
      <c r="B758" s="41"/>
      <c r="C758" s="207" t="s">
        <v>1229</v>
      </c>
      <c r="D758" s="207" t="s">
        <v>144</v>
      </c>
      <c r="E758" s="208" t="s">
        <v>1230</v>
      </c>
      <c r="F758" s="209" t="s">
        <v>1231</v>
      </c>
      <c r="G758" s="210" t="s">
        <v>147</v>
      </c>
      <c r="H758" s="211">
        <v>54</v>
      </c>
      <c r="I758" s="212"/>
      <c r="J758" s="213">
        <f>ROUND(I758*H758,2)</f>
        <v>0</v>
      </c>
      <c r="K758" s="209" t="s">
        <v>148</v>
      </c>
      <c r="L758" s="46"/>
      <c r="M758" s="214" t="s">
        <v>19</v>
      </c>
      <c r="N758" s="215" t="s">
        <v>45</v>
      </c>
      <c r="O758" s="86"/>
      <c r="P758" s="216">
        <f>O758*H758</f>
        <v>0</v>
      </c>
      <c r="Q758" s="216">
        <v>5E-05</v>
      </c>
      <c r="R758" s="216">
        <f>Q758*H758</f>
        <v>0.0027</v>
      </c>
      <c r="S758" s="216">
        <v>0</v>
      </c>
      <c r="T758" s="217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8" t="s">
        <v>245</v>
      </c>
      <c r="AT758" s="218" t="s">
        <v>144</v>
      </c>
      <c r="AU758" s="218" t="s">
        <v>84</v>
      </c>
      <c r="AY758" s="19" t="s">
        <v>141</v>
      </c>
      <c r="BE758" s="219">
        <f>IF(N758="základní",J758,0)</f>
        <v>0</v>
      </c>
      <c r="BF758" s="219">
        <f>IF(N758="snížená",J758,0)</f>
        <v>0</v>
      </c>
      <c r="BG758" s="219">
        <f>IF(N758="zákl. přenesená",J758,0)</f>
        <v>0</v>
      </c>
      <c r="BH758" s="219">
        <f>IF(N758="sníž. přenesená",J758,0)</f>
        <v>0</v>
      </c>
      <c r="BI758" s="219">
        <f>IF(N758="nulová",J758,0)</f>
        <v>0</v>
      </c>
      <c r="BJ758" s="19" t="s">
        <v>82</v>
      </c>
      <c r="BK758" s="219">
        <f>ROUND(I758*H758,2)</f>
        <v>0</v>
      </c>
      <c r="BL758" s="19" t="s">
        <v>245</v>
      </c>
      <c r="BM758" s="218" t="s">
        <v>1232</v>
      </c>
    </row>
    <row r="759" spans="1:47" s="2" customFormat="1" ht="12">
      <c r="A759" s="40"/>
      <c r="B759" s="41"/>
      <c r="C759" s="42"/>
      <c r="D759" s="220" t="s">
        <v>150</v>
      </c>
      <c r="E759" s="42"/>
      <c r="F759" s="221" t="s">
        <v>1233</v>
      </c>
      <c r="G759" s="42"/>
      <c r="H759" s="42"/>
      <c r="I759" s="222"/>
      <c r="J759" s="42"/>
      <c r="K759" s="42"/>
      <c r="L759" s="46"/>
      <c r="M759" s="223"/>
      <c r="N759" s="224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150</v>
      </c>
      <c r="AU759" s="19" t="s">
        <v>84</v>
      </c>
    </row>
    <row r="760" spans="1:65" s="2" customFormat="1" ht="24.15" customHeight="1">
      <c r="A760" s="40"/>
      <c r="B760" s="41"/>
      <c r="C760" s="207" t="s">
        <v>1234</v>
      </c>
      <c r="D760" s="207" t="s">
        <v>144</v>
      </c>
      <c r="E760" s="208" t="s">
        <v>1235</v>
      </c>
      <c r="F760" s="209" t="s">
        <v>1236</v>
      </c>
      <c r="G760" s="210" t="s">
        <v>408</v>
      </c>
      <c r="H760" s="271"/>
      <c r="I760" s="212"/>
      <c r="J760" s="213">
        <f>ROUND(I760*H760,2)</f>
        <v>0</v>
      </c>
      <c r="K760" s="209" t="s">
        <v>148</v>
      </c>
      <c r="L760" s="46"/>
      <c r="M760" s="214" t="s">
        <v>19</v>
      </c>
      <c r="N760" s="215" t="s">
        <v>45</v>
      </c>
      <c r="O760" s="86"/>
      <c r="P760" s="216">
        <f>O760*H760</f>
        <v>0</v>
      </c>
      <c r="Q760" s="216">
        <v>0</v>
      </c>
      <c r="R760" s="216">
        <f>Q760*H760</f>
        <v>0</v>
      </c>
      <c r="S760" s="216">
        <v>0</v>
      </c>
      <c r="T760" s="217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8" t="s">
        <v>245</v>
      </c>
      <c r="AT760" s="218" t="s">
        <v>144</v>
      </c>
      <c r="AU760" s="218" t="s">
        <v>84</v>
      </c>
      <c r="AY760" s="19" t="s">
        <v>141</v>
      </c>
      <c r="BE760" s="219">
        <f>IF(N760="základní",J760,0)</f>
        <v>0</v>
      </c>
      <c r="BF760" s="219">
        <f>IF(N760="snížená",J760,0)</f>
        <v>0</v>
      </c>
      <c r="BG760" s="219">
        <f>IF(N760="zákl. přenesená",J760,0)</f>
        <v>0</v>
      </c>
      <c r="BH760" s="219">
        <f>IF(N760="sníž. přenesená",J760,0)</f>
        <v>0</v>
      </c>
      <c r="BI760" s="219">
        <f>IF(N760="nulová",J760,0)</f>
        <v>0</v>
      </c>
      <c r="BJ760" s="19" t="s">
        <v>82</v>
      </c>
      <c r="BK760" s="219">
        <f>ROUND(I760*H760,2)</f>
        <v>0</v>
      </c>
      <c r="BL760" s="19" t="s">
        <v>245</v>
      </c>
      <c r="BM760" s="218" t="s">
        <v>1237</v>
      </c>
    </row>
    <row r="761" spans="1:47" s="2" customFormat="1" ht="12">
      <c r="A761" s="40"/>
      <c r="B761" s="41"/>
      <c r="C761" s="42"/>
      <c r="D761" s="220" t="s">
        <v>150</v>
      </c>
      <c r="E761" s="42"/>
      <c r="F761" s="221" t="s">
        <v>1238</v>
      </c>
      <c r="G761" s="42"/>
      <c r="H761" s="42"/>
      <c r="I761" s="222"/>
      <c r="J761" s="42"/>
      <c r="K761" s="42"/>
      <c r="L761" s="46"/>
      <c r="M761" s="223"/>
      <c r="N761" s="224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150</v>
      </c>
      <c r="AU761" s="19" t="s">
        <v>84</v>
      </c>
    </row>
    <row r="762" spans="1:63" s="12" customFormat="1" ht="22.8" customHeight="1">
      <c r="A762" s="12"/>
      <c r="B762" s="191"/>
      <c r="C762" s="192"/>
      <c r="D762" s="193" t="s">
        <v>73</v>
      </c>
      <c r="E762" s="205" t="s">
        <v>1239</v>
      </c>
      <c r="F762" s="205" t="s">
        <v>1240</v>
      </c>
      <c r="G762" s="192"/>
      <c r="H762" s="192"/>
      <c r="I762" s="195"/>
      <c r="J762" s="206">
        <f>BK762</f>
        <v>0</v>
      </c>
      <c r="K762" s="192"/>
      <c r="L762" s="197"/>
      <c r="M762" s="198"/>
      <c r="N762" s="199"/>
      <c r="O762" s="199"/>
      <c r="P762" s="200">
        <f>SUM(P763:P917)</f>
        <v>0</v>
      </c>
      <c r="Q762" s="199"/>
      <c r="R762" s="200">
        <f>SUM(R763:R917)</f>
        <v>4.177246000000001</v>
      </c>
      <c r="S762" s="199"/>
      <c r="T762" s="201">
        <f>SUM(T763:T917)</f>
        <v>1.2297</v>
      </c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R762" s="202" t="s">
        <v>84</v>
      </c>
      <c r="AT762" s="203" t="s">
        <v>73</v>
      </c>
      <c r="AU762" s="203" t="s">
        <v>82</v>
      </c>
      <c r="AY762" s="202" t="s">
        <v>141</v>
      </c>
      <c r="BK762" s="204">
        <f>SUM(BK763:BK917)</f>
        <v>0</v>
      </c>
    </row>
    <row r="763" spans="1:65" s="2" customFormat="1" ht="24.15" customHeight="1">
      <c r="A763" s="40"/>
      <c r="B763" s="41"/>
      <c r="C763" s="207" t="s">
        <v>1241</v>
      </c>
      <c r="D763" s="207" t="s">
        <v>144</v>
      </c>
      <c r="E763" s="208" t="s">
        <v>1242</v>
      </c>
      <c r="F763" s="209" t="s">
        <v>1243</v>
      </c>
      <c r="G763" s="210" t="s">
        <v>147</v>
      </c>
      <c r="H763" s="211">
        <v>442</v>
      </c>
      <c r="I763" s="212"/>
      <c r="J763" s="213">
        <f>ROUND(I763*H763,2)</f>
        <v>0</v>
      </c>
      <c r="K763" s="209" t="s">
        <v>148</v>
      </c>
      <c r="L763" s="46"/>
      <c r="M763" s="214" t="s">
        <v>19</v>
      </c>
      <c r="N763" s="215" t="s">
        <v>45</v>
      </c>
      <c r="O763" s="86"/>
      <c r="P763" s="216">
        <f>O763*H763</f>
        <v>0</v>
      </c>
      <c r="Q763" s="216">
        <v>0</v>
      </c>
      <c r="R763" s="216">
        <f>Q763*H763</f>
        <v>0</v>
      </c>
      <c r="S763" s="216">
        <v>0</v>
      </c>
      <c r="T763" s="217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8" t="s">
        <v>245</v>
      </c>
      <c r="AT763" s="218" t="s">
        <v>144</v>
      </c>
      <c r="AU763" s="218" t="s">
        <v>84</v>
      </c>
      <c r="AY763" s="19" t="s">
        <v>141</v>
      </c>
      <c r="BE763" s="219">
        <f>IF(N763="základní",J763,0)</f>
        <v>0</v>
      </c>
      <c r="BF763" s="219">
        <f>IF(N763="snížená",J763,0)</f>
        <v>0</v>
      </c>
      <c r="BG763" s="219">
        <f>IF(N763="zákl. přenesená",J763,0)</f>
        <v>0</v>
      </c>
      <c r="BH763" s="219">
        <f>IF(N763="sníž. přenesená",J763,0)</f>
        <v>0</v>
      </c>
      <c r="BI763" s="219">
        <f>IF(N763="nulová",J763,0)</f>
        <v>0</v>
      </c>
      <c r="BJ763" s="19" t="s">
        <v>82</v>
      </c>
      <c r="BK763" s="219">
        <f>ROUND(I763*H763,2)</f>
        <v>0</v>
      </c>
      <c r="BL763" s="19" t="s">
        <v>245</v>
      </c>
      <c r="BM763" s="218" t="s">
        <v>1244</v>
      </c>
    </row>
    <row r="764" spans="1:47" s="2" customFormat="1" ht="12">
      <c r="A764" s="40"/>
      <c r="B764" s="41"/>
      <c r="C764" s="42"/>
      <c r="D764" s="220" t="s">
        <v>150</v>
      </c>
      <c r="E764" s="42"/>
      <c r="F764" s="221" t="s">
        <v>1245</v>
      </c>
      <c r="G764" s="42"/>
      <c r="H764" s="42"/>
      <c r="I764" s="222"/>
      <c r="J764" s="42"/>
      <c r="K764" s="42"/>
      <c r="L764" s="46"/>
      <c r="M764" s="223"/>
      <c r="N764" s="224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150</v>
      </c>
      <c r="AU764" s="19" t="s">
        <v>84</v>
      </c>
    </row>
    <row r="765" spans="1:51" s="14" customFormat="1" ht="12">
      <c r="A765" s="14"/>
      <c r="B765" s="236"/>
      <c r="C765" s="237"/>
      <c r="D765" s="227" t="s">
        <v>152</v>
      </c>
      <c r="E765" s="238" t="s">
        <v>19</v>
      </c>
      <c r="F765" s="239" t="s">
        <v>94</v>
      </c>
      <c r="G765" s="237"/>
      <c r="H765" s="240">
        <v>442</v>
      </c>
      <c r="I765" s="241"/>
      <c r="J765" s="237"/>
      <c r="K765" s="237"/>
      <c r="L765" s="242"/>
      <c r="M765" s="243"/>
      <c r="N765" s="244"/>
      <c r="O765" s="244"/>
      <c r="P765" s="244"/>
      <c r="Q765" s="244"/>
      <c r="R765" s="244"/>
      <c r="S765" s="244"/>
      <c r="T765" s="245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6" t="s">
        <v>152</v>
      </c>
      <c r="AU765" s="246" t="s">
        <v>84</v>
      </c>
      <c r="AV765" s="14" t="s">
        <v>84</v>
      </c>
      <c r="AW765" s="14" t="s">
        <v>36</v>
      </c>
      <c r="AX765" s="14" t="s">
        <v>82</v>
      </c>
      <c r="AY765" s="246" t="s">
        <v>141</v>
      </c>
    </row>
    <row r="766" spans="1:47" s="2" customFormat="1" ht="12">
      <c r="A766" s="40"/>
      <c r="B766" s="41"/>
      <c r="C766" s="42"/>
      <c r="D766" s="227" t="s">
        <v>293</v>
      </c>
      <c r="E766" s="42"/>
      <c r="F766" s="258" t="s">
        <v>294</v>
      </c>
      <c r="G766" s="42"/>
      <c r="H766" s="42"/>
      <c r="I766" s="42"/>
      <c r="J766" s="42"/>
      <c r="K766" s="42"/>
      <c r="L766" s="46"/>
      <c r="M766" s="223"/>
      <c r="N766" s="224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U766" s="19" t="s">
        <v>84</v>
      </c>
    </row>
    <row r="767" spans="1:47" s="2" customFormat="1" ht="12">
      <c r="A767" s="40"/>
      <c r="B767" s="41"/>
      <c r="C767" s="42"/>
      <c r="D767" s="227" t="s">
        <v>293</v>
      </c>
      <c r="E767" s="42"/>
      <c r="F767" s="259" t="s">
        <v>180</v>
      </c>
      <c r="G767" s="42"/>
      <c r="H767" s="260">
        <v>0</v>
      </c>
      <c r="I767" s="42"/>
      <c r="J767" s="42"/>
      <c r="K767" s="42"/>
      <c r="L767" s="46"/>
      <c r="M767" s="223"/>
      <c r="N767" s="224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U767" s="19" t="s">
        <v>84</v>
      </c>
    </row>
    <row r="768" spans="1:47" s="2" customFormat="1" ht="12">
      <c r="A768" s="40"/>
      <c r="B768" s="41"/>
      <c r="C768" s="42"/>
      <c r="D768" s="227" t="s">
        <v>293</v>
      </c>
      <c r="E768" s="42"/>
      <c r="F768" s="259" t="s">
        <v>295</v>
      </c>
      <c r="G768" s="42"/>
      <c r="H768" s="260">
        <v>115</v>
      </c>
      <c r="I768" s="42"/>
      <c r="J768" s="42"/>
      <c r="K768" s="42"/>
      <c r="L768" s="46"/>
      <c r="M768" s="223"/>
      <c r="N768" s="224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U768" s="19" t="s">
        <v>84</v>
      </c>
    </row>
    <row r="769" spans="1:47" s="2" customFormat="1" ht="12">
      <c r="A769" s="40"/>
      <c r="B769" s="41"/>
      <c r="C769" s="42"/>
      <c r="D769" s="227" t="s">
        <v>293</v>
      </c>
      <c r="E769" s="42"/>
      <c r="F769" s="259" t="s">
        <v>194</v>
      </c>
      <c r="G769" s="42"/>
      <c r="H769" s="260">
        <v>0</v>
      </c>
      <c r="I769" s="42"/>
      <c r="J769" s="42"/>
      <c r="K769" s="42"/>
      <c r="L769" s="46"/>
      <c r="M769" s="223"/>
      <c r="N769" s="224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U769" s="19" t="s">
        <v>84</v>
      </c>
    </row>
    <row r="770" spans="1:47" s="2" customFormat="1" ht="12">
      <c r="A770" s="40"/>
      <c r="B770" s="41"/>
      <c r="C770" s="42"/>
      <c r="D770" s="227" t="s">
        <v>293</v>
      </c>
      <c r="E770" s="42"/>
      <c r="F770" s="259" t="s">
        <v>296</v>
      </c>
      <c r="G770" s="42"/>
      <c r="H770" s="260">
        <v>60</v>
      </c>
      <c r="I770" s="42"/>
      <c r="J770" s="42"/>
      <c r="K770" s="42"/>
      <c r="L770" s="46"/>
      <c r="M770" s="223"/>
      <c r="N770" s="224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U770" s="19" t="s">
        <v>84</v>
      </c>
    </row>
    <row r="771" spans="1:47" s="2" customFormat="1" ht="12">
      <c r="A771" s="40"/>
      <c r="B771" s="41"/>
      <c r="C771" s="42"/>
      <c r="D771" s="227" t="s">
        <v>293</v>
      </c>
      <c r="E771" s="42"/>
      <c r="F771" s="259" t="s">
        <v>196</v>
      </c>
      <c r="G771" s="42"/>
      <c r="H771" s="260">
        <v>0</v>
      </c>
      <c r="I771" s="42"/>
      <c r="J771" s="42"/>
      <c r="K771" s="42"/>
      <c r="L771" s="46"/>
      <c r="M771" s="223"/>
      <c r="N771" s="224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U771" s="19" t="s">
        <v>84</v>
      </c>
    </row>
    <row r="772" spans="1:47" s="2" customFormat="1" ht="12">
      <c r="A772" s="40"/>
      <c r="B772" s="41"/>
      <c r="C772" s="42"/>
      <c r="D772" s="227" t="s">
        <v>293</v>
      </c>
      <c r="E772" s="42"/>
      <c r="F772" s="259" t="s">
        <v>297</v>
      </c>
      <c r="G772" s="42"/>
      <c r="H772" s="260">
        <v>68</v>
      </c>
      <c r="I772" s="42"/>
      <c r="J772" s="42"/>
      <c r="K772" s="42"/>
      <c r="L772" s="46"/>
      <c r="M772" s="223"/>
      <c r="N772" s="224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U772" s="19" t="s">
        <v>84</v>
      </c>
    </row>
    <row r="773" spans="1:47" s="2" customFormat="1" ht="12">
      <c r="A773" s="40"/>
      <c r="B773" s="41"/>
      <c r="C773" s="42"/>
      <c r="D773" s="227" t="s">
        <v>293</v>
      </c>
      <c r="E773" s="42"/>
      <c r="F773" s="259" t="s">
        <v>198</v>
      </c>
      <c r="G773" s="42"/>
      <c r="H773" s="260">
        <v>0</v>
      </c>
      <c r="I773" s="42"/>
      <c r="J773" s="42"/>
      <c r="K773" s="42"/>
      <c r="L773" s="46"/>
      <c r="M773" s="223"/>
      <c r="N773" s="224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U773" s="19" t="s">
        <v>84</v>
      </c>
    </row>
    <row r="774" spans="1:47" s="2" customFormat="1" ht="12">
      <c r="A774" s="40"/>
      <c r="B774" s="41"/>
      <c r="C774" s="42"/>
      <c r="D774" s="227" t="s">
        <v>293</v>
      </c>
      <c r="E774" s="42"/>
      <c r="F774" s="259" t="s">
        <v>298</v>
      </c>
      <c r="G774" s="42"/>
      <c r="H774" s="260">
        <v>54</v>
      </c>
      <c r="I774" s="42"/>
      <c r="J774" s="42"/>
      <c r="K774" s="42"/>
      <c r="L774" s="46"/>
      <c r="M774" s="223"/>
      <c r="N774" s="224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U774" s="19" t="s">
        <v>84</v>
      </c>
    </row>
    <row r="775" spans="1:47" s="2" customFormat="1" ht="12">
      <c r="A775" s="40"/>
      <c r="B775" s="41"/>
      <c r="C775" s="42"/>
      <c r="D775" s="227" t="s">
        <v>293</v>
      </c>
      <c r="E775" s="42"/>
      <c r="F775" s="259" t="s">
        <v>200</v>
      </c>
      <c r="G775" s="42"/>
      <c r="H775" s="260">
        <v>0</v>
      </c>
      <c r="I775" s="42"/>
      <c r="J775" s="42"/>
      <c r="K775" s="42"/>
      <c r="L775" s="46"/>
      <c r="M775" s="223"/>
      <c r="N775" s="224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U775" s="19" t="s">
        <v>84</v>
      </c>
    </row>
    <row r="776" spans="1:47" s="2" customFormat="1" ht="12">
      <c r="A776" s="40"/>
      <c r="B776" s="41"/>
      <c r="C776" s="42"/>
      <c r="D776" s="227" t="s">
        <v>293</v>
      </c>
      <c r="E776" s="42"/>
      <c r="F776" s="259" t="s">
        <v>299</v>
      </c>
      <c r="G776" s="42"/>
      <c r="H776" s="260">
        <v>50</v>
      </c>
      <c r="I776" s="42"/>
      <c r="J776" s="42"/>
      <c r="K776" s="42"/>
      <c r="L776" s="46"/>
      <c r="M776" s="223"/>
      <c r="N776" s="224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U776" s="19" t="s">
        <v>84</v>
      </c>
    </row>
    <row r="777" spans="1:47" s="2" customFormat="1" ht="12">
      <c r="A777" s="40"/>
      <c r="B777" s="41"/>
      <c r="C777" s="42"/>
      <c r="D777" s="227" t="s">
        <v>293</v>
      </c>
      <c r="E777" s="42"/>
      <c r="F777" s="259" t="s">
        <v>201</v>
      </c>
      <c r="G777" s="42"/>
      <c r="H777" s="260">
        <v>0</v>
      </c>
      <c r="I777" s="42"/>
      <c r="J777" s="42"/>
      <c r="K777" s="42"/>
      <c r="L777" s="46"/>
      <c r="M777" s="223"/>
      <c r="N777" s="224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U777" s="19" t="s">
        <v>84</v>
      </c>
    </row>
    <row r="778" spans="1:47" s="2" customFormat="1" ht="12">
      <c r="A778" s="40"/>
      <c r="B778" s="41"/>
      <c r="C778" s="42"/>
      <c r="D778" s="227" t="s">
        <v>293</v>
      </c>
      <c r="E778" s="42"/>
      <c r="F778" s="259" t="s">
        <v>300</v>
      </c>
      <c r="G778" s="42"/>
      <c r="H778" s="260">
        <v>95</v>
      </c>
      <c r="I778" s="42"/>
      <c r="J778" s="42"/>
      <c r="K778" s="42"/>
      <c r="L778" s="46"/>
      <c r="M778" s="223"/>
      <c r="N778" s="224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U778" s="19" t="s">
        <v>84</v>
      </c>
    </row>
    <row r="779" spans="1:47" s="2" customFormat="1" ht="12">
      <c r="A779" s="40"/>
      <c r="B779" s="41"/>
      <c r="C779" s="42"/>
      <c r="D779" s="227" t="s">
        <v>293</v>
      </c>
      <c r="E779" s="42"/>
      <c r="F779" s="259" t="s">
        <v>205</v>
      </c>
      <c r="G779" s="42"/>
      <c r="H779" s="260">
        <v>442</v>
      </c>
      <c r="I779" s="42"/>
      <c r="J779" s="42"/>
      <c r="K779" s="42"/>
      <c r="L779" s="46"/>
      <c r="M779" s="223"/>
      <c r="N779" s="224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U779" s="19" t="s">
        <v>84</v>
      </c>
    </row>
    <row r="780" spans="1:65" s="2" customFormat="1" ht="16.5" customHeight="1">
      <c r="A780" s="40"/>
      <c r="B780" s="41"/>
      <c r="C780" s="207" t="s">
        <v>1246</v>
      </c>
      <c r="D780" s="207" t="s">
        <v>144</v>
      </c>
      <c r="E780" s="208" t="s">
        <v>1247</v>
      </c>
      <c r="F780" s="209" t="s">
        <v>1248</v>
      </c>
      <c r="G780" s="210" t="s">
        <v>147</v>
      </c>
      <c r="H780" s="211">
        <v>442</v>
      </c>
      <c r="I780" s="212"/>
      <c r="J780" s="213">
        <f>ROUND(I780*H780,2)</f>
        <v>0</v>
      </c>
      <c r="K780" s="209" t="s">
        <v>148</v>
      </c>
      <c r="L780" s="46"/>
      <c r="M780" s="214" t="s">
        <v>19</v>
      </c>
      <c r="N780" s="215" t="s">
        <v>45</v>
      </c>
      <c r="O780" s="86"/>
      <c r="P780" s="216">
        <f>O780*H780</f>
        <v>0</v>
      </c>
      <c r="Q780" s="216">
        <v>0</v>
      </c>
      <c r="R780" s="216">
        <f>Q780*H780</f>
        <v>0</v>
      </c>
      <c r="S780" s="216">
        <v>0</v>
      </c>
      <c r="T780" s="217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8" t="s">
        <v>245</v>
      </c>
      <c r="AT780" s="218" t="s">
        <v>144</v>
      </c>
      <c r="AU780" s="218" t="s">
        <v>84</v>
      </c>
      <c r="AY780" s="19" t="s">
        <v>141</v>
      </c>
      <c r="BE780" s="219">
        <f>IF(N780="základní",J780,0)</f>
        <v>0</v>
      </c>
      <c r="BF780" s="219">
        <f>IF(N780="snížená",J780,0)</f>
        <v>0</v>
      </c>
      <c r="BG780" s="219">
        <f>IF(N780="zákl. přenesená",J780,0)</f>
        <v>0</v>
      </c>
      <c r="BH780" s="219">
        <f>IF(N780="sníž. přenesená",J780,0)</f>
        <v>0</v>
      </c>
      <c r="BI780" s="219">
        <f>IF(N780="nulová",J780,0)</f>
        <v>0</v>
      </c>
      <c r="BJ780" s="19" t="s">
        <v>82</v>
      </c>
      <c r="BK780" s="219">
        <f>ROUND(I780*H780,2)</f>
        <v>0</v>
      </c>
      <c r="BL780" s="19" t="s">
        <v>245</v>
      </c>
      <c r="BM780" s="218" t="s">
        <v>1249</v>
      </c>
    </row>
    <row r="781" spans="1:47" s="2" customFormat="1" ht="12">
      <c r="A781" s="40"/>
      <c r="B781" s="41"/>
      <c r="C781" s="42"/>
      <c r="D781" s="220" t="s">
        <v>150</v>
      </c>
      <c r="E781" s="42"/>
      <c r="F781" s="221" t="s">
        <v>1250</v>
      </c>
      <c r="G781" s="42"/>
      <c r="H781" s="42"/>
      <c r="I781" s="222"/>
      <c r="J781" s="42"/>
      <c r="K781" s="42"/>
      <c r="L781" s="46"/>
      <c r="M781" s="223"/>
      <c r="N781" s="224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150</v>
      </c>
      <c r="AU781" s="19" t="s">
        <v>84</v>
      </c>
    </row>
    <row r="782" spans="1:51" s="14" customFormat="1" ht="12">
      <c r="A782" s="14"/>
      <c r="B782" s="236"/>
      <c r="C782" s="237"/>
      <c r="D782" s="227" t="s">
        <v>152</v>
      </c>
      <c r="E782" s="238" t="s">
        <v>19</v>
      </c>
      <c r="F782" s="239" t="s">
        <v>94</v>
      </c>
      <c r="G782" s="237"/>
      <c r="H782" s="240">
        <v>442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6" t="s">
        <v>152</v>
      </c>
      <c r="AU782" s="246" t="s">
        <v>84</v>
      </c>
      <c r="AV782" s="14" t="s">
        <v>84</v>
      </c>
      <c r="AW782" s="14" t="s">
        <v>36</v>
      </c>
      <c r="AX782" s="14" t="s">
        <v>82</v>
      </c>
      <c r="AY782" s="246" t="s">
        <v>141</v>
      </c>
    </row>
    <row r="783" spans="1:47" s="2" customFormat="1" ht="12">
      <c r="A783" s="40"/>
      <c r="B783" s="41"/>
      <c r="C783" s="42"/>
      <c r="D783" s="227" t="s">
        <v>293</v>
      </c>
      <c r="E783" s="42"/>
      <c r="F783" s="258" t="s">
        <v>294</v>
      </c>
      <c r="G783" s="42"/>
      <c r="H783" s="42"/>
      <c r="I783" s="42"/>
      <c r="J783" s="42"/>
      <c r="K783" s="42"/>
      <c r="L783" s="46"/>
      <c r="M783" s="223"/>
      <c r="N783" s="224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U783" s="19" t="s">
        <v>84</v>
      </c>
    </row>
    <row r="784" spans="1:47" s="2" customFormat="1" ht="12">
      <c r="A784" s="40"/>
      <c r="B784" s="41"/>
      <c r="C784" s="42"/>
      <c r="D784" s="227" t="s">
        <v>293</v>
      </c>
      <c r="E784" s="42"/>
      <c r="F784" s="259" t="s">
        <v>180</v>
      </c>
      <c r="G784" s="42"/>
      <c r="H784" s="260">
        <v>0</v>
      </c>
      <c r="I784" s="42"/>
      <c r="J784" s="42"/>
      <c r="K784" s="42"/>
      <c r="L784" s="46"/>
      <c r="M784" s="223"/>
      <c r="N784" s="224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U784" s="19" t="s">
        <v>84</v>
      </c>
    </row>
    <row r="785" spans="1:47" s="2" customFormat="1" ht="12">
      <c r="A785" s="40"/>
      <c r="B785" s="41"/>
      <c r="C785" s="42"/>
      <c r="D785" s="227" t="s">
        <v>293</v>
      </c>
      <c r="E785" s="42"/>
      <c r="F785" s="259" t="s">
        <v>295</v>
      </c>
      <c r="G785" s="42"/>
      <c r="H785" s="260">
        <v>115</v>
      </c>
      <c r="I785" s="42"/>
      <c r="J785" s="42"/>
      <c r="K785" s="42"/>
      <c r="L785" s="46"/>
      <c r="M785" s="223"/>
      <c r="N785" s="224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U785" s="19" t="s">
        <v>84</v>
      </c>
    </row>
    <row r="786" spans="1:47" s="2" customFormat="1" ht="12">
      <c r="A786" s="40"/>
      <c r="B786" s="41"/>
      <c r="C786" s="42"/>
      <c r="D786" s="227" t="s">
        <v>293</v>
      </c>
      <c r="E786" s="42"/>
      <c r="F786" s="259" t="s">
        <v>194</v>
      </c>
      <c r="G786" s="42"/>
      <c r="H786" s="260">
        <v>0</v>
      </c>
      <c r="I786" s="42"/>
      <c r="J786" s="42"/>
      <c r="K786" s="42"/>
      <c r="L786" s="46"/>
      <c r="M786" s="223"/>
      <c r="N786" s="224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U786" s="19" t="s">
        <v>84</v>
      </c>
    </row>
    <row r="787" spans="1:47" s="2" customFormat="1" ht="12">
      <c r="A787" s="40"/>
      <c r="B787" s="41"/>
      <c r="C787" s="42"/>
      <c r="D787" s="227" t="s">
        <v>293</v>
      </c>
      <c r="E787" s="42"/>
      <c r="F787" s="259" t="s">
        <v>296</v>
      </c>
      <c r="G787" s="42"/>
      <c r="H787" s="260">
        <v>60</v>
      </c>
      <c r="I787" s="42"/>
      <c r="J787" s="42"/>
      <c r="K787" s="42"/>
      <c r="L787" s="46"/>
      <c r="M787" s="223"/>
      <c r="N787" s="224"/>
      <c r="O787" s="86"/>
      <c r="P787" s="86"/>
      <c r="Q787" s="86"/>
      <c r="R787" s="86"/>
      <c r="S787" s="86"/>
      <c r="T787" s="87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U787" s="19" t="s">
        <v>84</v>
      </c>
    </row>
    <row r="788" spans="1:47" s="2" customFormat="1" ht="12">
      <c r="A788" s="40"/>
      <c r="B788" s="41"/>
      <c r="C788" s="42"/>
      <c r="D788" s="227" t="s">
        <v>293</v>
      </c>
      <c r="E788" s="42"/>
      <c r="F788" s="259" t="s">
        <v>196</v>
      </c>
      <c r="G788" s="42"/>
      <c r="H788" s="260">
        <v>0</v>
      </c>
      <c r="I788" s="42"/>
      <c r="J788" s="42"/>
      <c r="K788" s="42"/>
      <c r="L788" s="46"/>
      <c r="M788" s="223"/>
      <c r="N788" s="224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U788" s="19" t="s">
        <v>84</v>
      </c>
    </row>
    <row r="789" spans="1:47" s="2" customFormat="1" ht="12">
      <c r="A789" s="40"/>
      <c r="B789" s="41"/>
      <c r="C789" s="42"/>
      <c r="D789" s="227" t="s">
        <v>293</v>
      </c>
      <c r="E789" s="42"/>
      <c r="F789" s="259" t="s">
        <v>297</v>
      </c>
      <c r="G789" s="42"/>
      <c r="H789" s="260">
        <v>68</v>
      </c>
      <c r="I789" s="42"/>
      <c r="J789" s="42"/>
      <c r="K789" s="42"/>
      <c r="L789" s="46"/>
      <c r="M789" s="223"/>
      <c r="N789" s="224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U789" s="19" t="s">
        <v>84</v>
      </c>
    </row>
    <row r="790" spans="1:47" s="2" customFormat="1" ht="12">
      <c r="A790" s="40"/>
      <c r="B790" s="41"/>
      <c r="C790" s="42"/>
      <c r="D790" s="227" t="s">
        <v>293</v>
      </c>
      <c r="E790" s="42"/>
      <c r="F790" s="259" t="s">
        <v>198</v>
      </c>
      <c r="G790" s="42"/>
      <c r="H790" s="260">
        <v>0</v>
      </c>
      <c r="I790" s="42"/>
      <c r="J790" s="42"/>
      <c r="K790" s="42"/>
      <c r="L790" s="46"/>
      <c r="M790" s="223"/>
      <c r="N790" s="224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U790" s="19" t="s">
        <v>84</v>
      </c>
    </row>
    <row r="791" spans="1:47" s="2" customFormat="1" ht="12">
      <c r="A791" s="40"/>
      <c r="B791" s="41"/>
      <c r="C791" s="42"/>
      <c r="D791" s="227" t="s">
        <v>293</v>
      </c>
      <c r="E791" s="42"/>
      <c r="F791" s="259" t="s">
        <v>298</v>
      </c>
      <c r="G791" s="42"/>
      <c r="H791" s="260">
        <v>54</v>
      </c>
      <c r="I791" s="42"/>
      <c r="J791" s="42"/>
      <c r="K791" s="42"/>
      <c r="L791" s="46"/>
      <c r="M791" s="223"/>
      <c r="N791" s="224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U791" s="19" t="s">
        <v>84</v>
      </c>
    </row>
    <row r="792" spans="1:47" s="2" customFormat="1" ht="12">
      <c r="A792" s="40"/>
      <c r="B792" s="41"/>
      <c r="C792" s="42"/>
      <c r="D792" s="227" t="s">
        <v>293</v>
      </c>
      <c r="E792" s="42"/>
      <c r="F792" s="259" t="s">
        <v>200</v>
      </c>
      <c r="G792" s="42"/>
      <c r="H792" s="260">
        <v>0</v>
      </c>
      <c r="I792" s="42"/>
      <c r="J792" s="42"/>
      <c r="K792" s="42"/>
      <c r="L792" s="46"/>
      <c r="M792" s="223"/>
      <c r="N792" s="224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U792" s="19" t="s">
        <v>84</v>
      </c>
    </row>
    <row r="793" spans="1:47" s="2" customFormat="1" ht="12">
      <c r="A793" s="40"/>
      <c r="B793" s="41"/>
      <c r="C793" s="42"/>
      <c r="D793" s="227" t="s">
        <v>293</v>
      </c>
      <c r="E793" s="42"/>
      <c r="F793" s="259" t="s">
        <v>299</v>
      </c>
      <c r="G793" s="42"/>
      <c r="H793" s="260">
        <v>50</v>
      </c>
      <c r="I793" s="42"/>
      <c r="J793" s="42"/>
      <c r="K793" s="42"/>
      <c r="L793" s="46"/>
      <c r="M793" s="223"/>
      <c r="N793" s="224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U793" s="19" t="s">
        <v>84</v>
      </c>
    </row>
    <row r="794" spans="1:47" s="2" customFormat="1" ht="12">
      <c r="A794" s="40"/>
      <c r="B794" s="41"/>
      <c r="C794" s="42"/>
      <c r="D794" s="227" t="s">
        <v>293</v>
      </c>
      <c r="E794" s="42"/>
      <c r="F794" s="259" t="s">
        <v>201</v>
      </c>
      <c r="G794" s="42"/>
      <c r="H794" s="260">
        <v>0</v>
      </c>
      <c r="I794" s="42"/>
      <c r="J794" s="42"/>
      <c r="K794" s="42"/>
      <c r="L794" s="46"/>
      <c r="M794" s="223"/>
      <c r="N794" s="224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U794" s="19" t="s">
        <v>84</v>
      </c>
    </row>
    <row r="795" spans="1:47" s="2" customFormat="1" ht="12">
      <c r="A795" s="40"/>
      <c r="B795" s="41"/>
      <c r="C795" s="42"/>
      <c r="D795" s="227" t="s">
        <v>293</v>
      </c>
      <c r="E795" s="42"/>
      <c r="F795" s="259" t="s">
        <v>300</v>
      </c>
      <c r="G795" s="42"/>
      <c r="H795" s="260">
        <v>95</v>
      </c>
      <c r="I795" s="42"/>
      <c r="J795" s="42"/>
      <c r="K795" s="42"/>
      <c r="L795" s="46"/>
      <c r="M795" s="223"/>
      <c r="N795" s="224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U795" s="19" t="s">
        <v>84</v>
      </c>
    </row>
    <row r="796" spans="1:47" s="2" customFormat="1" ht="12">
      <c r="A796" s="40"/>
      <c r="B796" s="41"/>
      <c r="C796" s="42"/>
      <c r="D796" s="227" t="s">
        <v>293</v>
      </c>
      <c r="E796" s="42"/>
      <c r="F796" s="259" t="s">
        <v>205</v>
      </c>
      <c r="G796" s="42"/>
      <c r="H796" s="260">
        <v>442</v>
      </c>
      <c r="I796" s="42"/>
      <c r="J796" s="42"/>
      <c r="K796" s="42"/>
      <c r="L796" s="46"/>
      <c r="M796" s="223"/>
      <c r="N796" s="224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U796" s="19" t="s">
        <v>84</v>
      </c>
    </row>
    <row r="797" spans="1:65" s="2" customFormat="1" ht="16.5" customHeight="1">
      <c r="A797" s="40"/>
      <c r="B797" s="41"/>
      <c r="C797" s="207" t="s">
        <v>1251</v>
      </c>
      <c r="D797" s="207" t="s">
        <v>144</v>
      </c>
      <c r="E797" s="208" t="s">
        <v>1252</v>
      </c>
      <c r="F797" s="209" t="s">
        <v>1253</v>
      </c>
      <c r="G797" s="210" t="s">
        <v>147</v>
      </c>
      <c r="H797" s="211">
        <v>884</v>
      </c>
      <c r="I797" s="212"/>
      <c r="J797" s="213">
        <f>ROUND(I797*H797,2)</f>
        <v>0</v>
      </c>
      <c r="K797" s="209" t="s">
        <v>148</v>
      </c>
      <c r="L797" s="46"/>
      <c r="M797" s="214" t="s">
        <v>19</v>
      </c>
      <c r="N797" s="215" t="s">
        <v>45</v>
      </c>
      <c r="O797" s="86"/>
      <c r="P797" s="216">
        <f>O797*H797</f>
        <v>0</v>
      </c>
      <c r="Q797" s="216">
        <v>3E-05</v>
      </c>
      <c r="R797" s="216">
        <f>Q797*H797</f>
        <v>0.026520000000000002</v>
      </c>
      <c r="S797" s="216">
        <v>0</v>
      </c>
      <c r="T797" s="217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18" t="s">
        <v>245</v>
      </c>
      <c r="AT797" s="218" t="s">
        <v>144</v>
      </c>
      <c r="AU797" s="218" t="s">
        <v>84</v>
      </c>
      <c r="AY797" s="19" t="s">
        <v>141</v>
      </c>
      <c r="BE797" s="219">
        <f>IF(N797="základní",J797,0)</f>
        <v>0</v>
      </c>
      <c r="BF797" s="219">
        <f>IF(N797="snížená",J797,0)</f>
        <v>0</v>
      </c>
      <c r="BG797" s="219">
        <f>IF(N797="zákl. přenesená",J797,0)</f>
        <v>0</v>
      </c>
      <c r="BH797" s="219">
        <f>IF(N797="sníž. přenesená",J797,0)</f>
        <v>0</v>
      </c>
      <c r="BI797" s="219">
        <f>IF(N797="nulová",J797,0)</f>
        <v>0</v>
      </c>
      <c r="BJ797" s="19" t="s">
        <v>82</v>
      </c>
      <c r="BK797" s="219">
        <f>ROUND(I797*H797,2)</f>
        <v>0</v>
      </c>
      <c r="BL797" s="19" t="s">
        <v>245</v>
      </c>
      <c r="BM797" s="218" t="s">
        <v>1254</v>
      </c>
    </row>
    <row r="798" spans="1:47" s="2" customFormat="1" ht="12">
      <c r="A798" s="40"/>
      <c r="B798" s="41"/>
      <c r="C798" s="42"/>
      <c r="D798" s="220" t="s">
        <v>150</v>
      </c>
      <c r="E798" s="42"/>
      <c r="F798" s="221" t="s">
        <v>1255</v>
      </c>
      <c r="G798" s="42"/>
      <c r="H798" s="42"/>
      <c r="I798" s="222"/>
      <c r="J798" s="42"/>
      <c r="K798" s="42"/>
      <c r="L798" s="46"/>
      <c r="M798" s="223"/>
      <c r="N798" s="224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150</v>
      </c>
      <c r="AU798" s="19" t="s">
        <v>84</v>
      </c>
    </row>
    <row r="799" spans="1:51" s="14" customFormat="1" ht="12">
      <c r="A799" s="14"/>
      <c r="B799" s="236"/>
      <c r="C799" s="237"/>
      <c r="D799" s="227" t="s">
        <v>152</v>
      </c>
      <c r="E799" s="238" t="s">
        <v>19</v>
      </c>
      <c r="F799" s="239" t="s">
        <v>1256</v>
      </c>
      <c r="G799" s="237"/>
      <c r="H799" s="240">
        <v>884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6" t="s">
        <v>152</v>
      </c>
      <c r="AU799" s="246" t="s">
        <v>84</v>
      </c>
      <c r="AV799" s="14" t="s">
        <v>84</v>
      </c>
      <c r="AW799" s="14" t="s">
        <v>36</v>
      </c>
      <c r="AX799" s="14" t="s">
        <v>82</v>
      </c>
      <c r="AY799" s="246" t="s">
        <v>141</v>
      </c>
    </row>
    <row r="800" spans="1:47" s="2" customFormat="1" ht="12">
      <c r="A800" s="40"/>
      <c r="B800" s="41"/>
      <c r="C800" s="42"/>
      <c r="D800" s="227" t="s">
        <v>293</v>
      </c>
      <c r="E800" s="42"/>
      <c r="F800" s="258" t="s">
        <v>294</v>
      </c>
      <c r="G800" s="42"/>
      <c r="H800" s="42"/>
      <c r="I800" s="42"/>
      <c r="J800" s="42"/>
      <c r="K800" s="42"/>
      <c r="L800" s="46"/>
      <c r="M800" s="223"/>
      <c r="N800" s="224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U800" s="19" t="s">
        <v>84</v>
      </c>
    </row>
    <row r="801" spans="1:47" s="2" customFormat="1" ht="12">
      <c r="A801" s="40"/>
      <c r="B801" s="41"/>
      <c r="C801" s="42"/>
      <c r="D801" s="227" t="s">
        <v>293</v>
      </c>
      <c r="E801" s="42"/>
      <c r="F801" s="259" t="s">
        <v>180</v>
      </c>
      <c r="G801" s="42"/>
      <c r="H801" s="260">
        <v>0</v>
      </c>
      <c r="I801" s="42"/>
      <c r="J801" s="42"/>
      <c r="K801" s="42"/>
      <c r="L801" s="46"/>
      <c r="M801" s="223"/>
      <c r="N801" s="224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U801" s="19" t="s">
        <v>84</v>
      </c>
    </row>
    <row r="802" spans="1:47" s="2" customFormat="1" ht="12">
      <c r="A802" s="40"/>
      <c r="B802" s="41"/>
      <c r="C802" s="42"/>
      <c r="D802" s="227" t="s">
        <v>293</v>
      </c>
      <c r="E802" s="42"/>
      <c r="F802" s="259" t="s">
        <v>295</v>
      </c>
      <c r="G802" s="42"/>
      <c r="H802" s="260">
        <v>115</v>
      </c>
      <c r="I802" s="42"/>
      <c r="J802" s="42"/>
      <c r="K802" s="42"/>
      <c r="L802" s="46"/>
      <c r="M802" s="223"/>
      <c r="N802" s="224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U802" s="19" t="s">
        <v>84</v>
      </c>
    </row>
    <row r="803" spans="1:47" s="2" customFormat="1" ht="12">
      <c r="A803" s="40"/>
      <c r="B803" s="41"/>
      <c r="C803" s="42"/>
      <c r="D803" s="227" t="s">
        <v>293</v>
      </c>
      <c r="E803" s="42"/>
      <c r="F803" s="259" t="s">
        <v>194</v>
      </c>
      <c r="G803" s="42"/>
      <c r="H803" s="260">
        <v>0</v>
      </c>
      <c r="I803" s="42"/>
      <c r="J803" s="42"/>
      <c r="K803" s="42"/>
      <c r="L803" s="46"/>
      <c r="M803" s="223"/>
      <c r="N803" s="224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U803" s="19" t="s">
        <v>84</v>
      </c>
    </row>
    <row r="804" spans="1:47" s="2" customFormat="1" ht="12">
      <c r="A804" s="40"/>
      <c r="B804" s="41"/>
      <c r="C804" s="42"/>
      <c r="D804" s="227" t="s">
        <v>293</v>
      </c>
      <c r="E804" s="42"/>
      <c r="F804" s="259" t="s">
        <v>296</v>
      </c>
      <c r="G804" s="42"/>
      <c r="H804" s="260">
        <v>60</v>
      </c>
      <c r="I804" s="42"/>
      <c r="J804" s="42"/>
      <c r="K804" s="42"/>
      <c r="L804" s="46"/>
      <c r="M804" s="223"/>
      <c r="N804" s="224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U804" s="19" t="s">
        <v>84</v>
      </c>
    </row>
    <row r="805" spans="1:47" s="2" customFormat="1" ht="12">
      <c r="A805" s="40"/>
      <c r="B805" s="41"/>
      <c r="C805" s="42"/>
      <c r="D805" s="227" t="s">
        <v>293</v>
      </c>
      <c r="E805" s="42"/>
      <c r="F805" s="259" t="s">
        <v>196</v>
      </c>
      <c r="G805" s="42"/>
      <c r="H805" s="260">
        <v>0</v>
      </c>
      <c r="I805" s="42"/>
      <c r="J805" s="42"/>
      <c r="K805" s="42"/>
      <c r="L805" s="46"/>
      <c r="M805" s="223"/>
      <c r="N805" s="224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U805" s="19" t="s">
        <v>84</v>
      </c>
    </row>
    <row r="806" spans="1:47" s="2" customFormat="1" ht="12">
      <c r="A806" s="40"/>
      <c r="B806" s="41"/>
      <c r="C806" s="42"/>
      <c r="D806" s="227" t="s">
        <v>293</v>
      </c>
      <c r="E806" s="42"/>
      <c r="F806" s="259" t="s">
        <v>297</v>
      </c>
      <c r="G806" s="42"/>
      <c r="H806" s="260">
        <v>68</v>
      </c>
      <c r="I806" s="42"/>
      <c r="J806" s="42"/>
      <c r="K806" s="42"/>
      <c r="L806" s="46"/>
      <c r="M806" s="223"/>
      <c r="N806" s="224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U806" s="19" t="s">
        <v>84</v>
      </c>
    </row>
    <row r="807" spans="1:47" s="2" customFormat="1" ht="12">
      <c r="A807" s="40"/>
      <c r="B807" s="41"/>
      <c r="C807" s="42"/>
      <c r="D807" s="227" t="s">
        <v>293</v>
      </c>
      <c r="E807" s="42"/>
      <c r="F807" s="259" t="s">
        <v>198</v>
      </c>
      <c r="G807" s="42"/>
      <c r="H807" s="260">
        <v>0</v>
      </c>
      <c r="I807" s="42"/>
      <c r="J807" s="42"/>
      <c r="K807" s="42"/>
      <c r="L807" s="46"/>
      <c r="M807" s="223"/>
      <c r="N807" s="224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U807" s="19" t="s">
        <v>84</v>
      </c>
    </row>
    <row r="808" spans="1:47" s="2" customFormat="1" ht="12">
      <c r="A808" s="40"/>
      <c r="B808" s="41"/>
      <c r="C808" s="42"/>
      <c r="D808" s="227" t="s">
        <v>293</v>
      </c>
      <c r="E808" s="42"/>
      <c r="F808" s="259" t="s">
        <v>298</v>
      </c>
      <c r="G808" s="42"/>
      <c r="H808" s="260">
        <v>54</v>
      </c>
      <c r="I808" s="42"/>
      <c r="J808" s="42"/>
      <c r="K808" s="42"/>
      <c r="L808" s="46"/>
      <c r="M808" s="223"/>
      <c r="N808" s="224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U808" s="19" t="s">
        <v>84</v>
      </c>
    </row>
    <row r="809" spans="1:47" s="2" customFormat="1" ht="12">
      <c r="A809" s="40"/>
      <c r="B809" s="41"/>
      <c r="C809" s="42"/>
      <c r="D809" s="227" t="s">
        <v>293</v>
      </c>
      <c r="E809" s="42"/>
      <c r="F809" s="259" t="s">
        <v>200</v>
      </c>
      <c r="G809" s="42"/>
      <c r="H809" s="260">
        <v>0</v>
      </c>
      <c r="I809" s="42"/>
      <c r="J809" s="42"/>
      <c r="K809" s="42"/>
      <c r="L809" s="46"/>
      <c r="M809" s="223"/>
      <c r="N809" s="224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U809" s="19" t="s">
        <v>84</v>
      </c>
    </row>
    <row r="810" spans="1:47" s="2" customFormat="1" ht="12">
      <c r="A810" s="40"/>
      <c r="B810" s="41"/>
      <c r="C810" s="42"/>
      <c r="D810" s="227" t="s">
        <v>293</v>
      </c>
      <c r="E810" s="42"/>
      <c r="F810" s="259" t="s">
        <v>299</v>
      </c>
      <c r="G810" s="42"/>
      <c r="H810" s="260">
        <v>50</v>
      </c>
      <c r="I810" s="42"/>
      <c r="J810" s="42"/>
      <c r="K810" s="42"/>
      <c r="L810" s="46"/>
      <c r="M810" s="223"/>
      <c r="N810" s="224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U810" s="19" t="s">
        <v>84</v>
      </c>
    </row>
    <row r="811" spans="1:47" s="2" customFormat="1" ht="12">
      <c r="A811" s="40"/>
      <c r="B811" s="41"/>
      <c r="C811" s="42"/>
      <c r="D811" s="227" t="s">
        <v>293</v>
      </c>
      <c r="E811" s="42"/>
      <c r="F811" s="259" t="s">
        <v>201</v>
      </c>
      <c r="G811" s="42"/>
      <c r="H811" s="260">
        <v>0</v>
      </c>
      <c r="I811" s="42"/>
      <c r="J811" s="42"/>
      <c r="K811" s="42"/>
      <c r="L811" s="46"/>
      <c r="M811" s="223"/>
      <c r="N811" s="224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U811" s="19" t="s">
        <v>84</v>
      </c>
    </row>
    <row r="812" spans="1:47" s="2" customFormat="1" ht="12">
      <c r="A812" s="40"/>
      <c r="B812" s="41"/>
      <c r="C812" s="42"/>
      <c r="D812" s="227" t="s">
        <v>293</v>
      </c>
      <c r="E812" s="42"/>
      <c r="F812" s="259" t="s">
        <v>300</v>
      </c>
      <c r="G812" s="42"/>
      <c r="H812" s="260">
        <v>95</v>
      </c>
      <c r="I812" s="42"/>
      <c r="J812" s="42"/>
      <c r="K812" s="42"/>
      <c r="L812" s="46"/>
      <c r="M812" s="223"/>
      <c r="N812" s="224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U812" s="19" t="s">
        <v>84</v>
      </c>
    </row>
    <row r="813" spans="1:47" s="2" customFormat="1" ht="12">
      <c r="A813" s="40"/>
      <c r="B813" s="41"/>
      <c r="C813" s="42"/>
      <c r="D813" s="227" t="s">
        <v>293</v>
      </c>
      <c r="E813" s="42"/>
      <c r="F813" s="259" t="s">
        <v>205</v>
      </c>
      <c r="G813" s="42"/>
      <c r="H813" s="260">
        <v>442</v>
      </c>
      <c r="I813" s="42"/>
      <c r="J813" s="42"/>
      <c r="K813" s="42"/>
      <c r="L813" s="46"/>
      <c r="M813" s="223"/>
      <c r="N813" s="224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U813" s="19" t="s">
        <v>84</v>
      </c>
    </row>
    <row r="814" spans="1:65" s="2" customFormat="1" ht="24.15" customHeight="1">
      <c r="A814" s="40"/>
      <c r="B814" s="41"/>
      <c r="C814" s="207" t="s">
        <v>1257</v>
      </c>
      <c r="D814" s="207" t="s">
        <v>144</v>
      </c>
      <c r="E814" s="208" t="s">
        <v>1258</v>
      </c>
      <c r="F814" s="209" t="s">
        <v>1259</v>
      </c>
      <c r="G814" s="210" t="s">
        <v>147</v>
      </c>
      <c r="H814" s="211">
        <v>380</v>
      </c>
      <c r="I814" s="212"/>
      <c r="J814" s="213">
        <f>ROUND(I814*H814,2)</f>
        <v>0</v>
      </c>
      <c r="K814" s="209" t="s">
        <v>148</v>
      </c>
      <c r="L814" s="46"/>
      <c r="M814" s="214" t="s">
        <v>19</v>
      </c>
      <c r="N814" s="215" t="s">
        <v>45</v>
      </c>
      <c r="O814" s="86"/>
      <c r="P814" s="216">
        <f>O814*H814</f>
        <v>0</v>
      </c>
      <c r="Q814" s="216">
        <v>0.0075</v>
      </c>
      <c r="R814" s="216">
        <f>Q814*H814</f>
        <v>2.85</v>
      </c>
      <c r="S814" s="216">
        <v>0</v>
      </c>
      <c r="T814" s="217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18" t="s">
        <v>245</v>
      </c>
      <c r="AT814" s="218" t="s">
        <v>144</v>
      </c>
      <c r="AU814" s="218" t="s">
        <v>84</v>
      </c>
      <c r="AY814" s="19" t="s">
        <v>141</v>
      </c>
      <c r="BE814" s="219">
        <f>IF(N814="základní",J814,0)</f>
        <v>0</v>
      </c>
      <c r="BF814" s="219">
        <f>IF(N814="snížená",J814,0)</f>
        <v>0</v>
      </c>
      <c r="BG814" s="219">
        <f>IF(N814="zákl. přenesená",J814,0)</f>
        <v>0</v>
      </c>
      <c r="BH814" s="219">
        <f>IF(N814="sníž. přenesená",J814,0)</f>
        <v>0</v>
      </c>
      <c r="BI814" s="219">
        <f>IF(N814="nulová",J814,0)</f>
        <v>0</v>
      </c>
      <c r="BJ814" s="19" t="s">
        <v>82</v>
      </c>
      <c r="BK814" s="219">
        <f>ROUND(I814*H814,2)</f>
        <v>0</v>
      </c>
      <c r="BL814" s="19" t="s">
        <v>245</v>
      </c>
      <c r="BM814" s="218" t="s">
        <v>1260</v>
      </c>
    </row>
    <row r="815" spans="1:47" s="2" customFormat="1" ht="12">
      <c r="A815" s="40"/>
      <c r="B815" s="41"/>
      <c r="C815" s="42"/>
      <c r="D815" s="220" t="s">
        <v>150</v>
      </c>
      <c r="E815" s="42"/>
      <c r="F815" s="221" t="s">
        <v>1261</v>
      </c>
      <c r="G815" s="42"/>
      <c r="H815" s="42"/>
      <c r="I815" s="222"/>
      <c r="J815" s="42"/>
      <c r="K815" s="42"/>
      <c r="L815" s="46"/>
      <c r="M815" s="223"/>
      <c r="N815" s="224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150</v>
      </c>
      <c r="AU815" s="19" t="s">
        <v>84</v>
      </c>
    </row>
    <row r="816" spans="1:51" s="14" customFormat="1" ht="12">
      <c r="A816" s="14"/>
      <c r="B816" s="236"/>
      <c r="C816" s="237"/>
      <c r="D816" s="227" t="s">
        <v>152</v>
      </c>
      <c r="E816" s="238" t="s">
        <v>19</v>
      </c>
      <c r="F816" s="239" t="s">
        <v>94</v>
      </c>
      <c r="G816" s="237"/>
      <c r="H816" s="240">
        <v>442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6" t="s">
        <v>152</v>
      </c>
      <c r="AU816" s="246" t="s">
        <v>84</v>
      </c>
      <c r="AV816" s="14" t="s">
        <v>84</v>
      </c>
      <c r="AW816" s="14" t="s">
        <v>36</v>
      </c>
      <c r="AX816" s="14" t="s">
        <v>74</v>
      </c>
      <c r="AY816" s="246" t="s">
        <v>141</v>
      </c>
    </row>
    <row r="817" spans="1:51" s="13" customFormat="1" ht="12">
      <c r="A817" s="13"/>
      <c r="B817" s="225"/>
      <c r="C817" s="226"/>
      <c r="D817" s="227" t="s">
        <v>152</v>
      </c>
      <c r="E817" s="228" t="s">
        <v>19</v>
      </c>
      <c r="F817" s="229" t="s">
        <v>291</v>
      </c>
      <c r="G817" s="226"/>
      <c r="H817" s="228" t="s">
        <v>19</v>
      </c>
      <c r="I817" s="230"/>
      <c r="J817" s="226"/>
      <c r="K817" s="226"/>
      <c r="L817" s="231"/>
      <c r="M817" s="232"/>
      <c r="N817" s="233"/>
      <c r="O817" s="233"/>
      <c r="P817" s="233"/>
      <c r="Q817" s="233"/>
      <c r="R817" s="233"/>
      <c r="S817" s="233"/>
      <c r="T817" s="23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5" t="s">
        <v>152</v>
      </c>
      <c r="AU817" s="235" t="s">
        <v>84</v>
      </c>
      <c r="AV817" s="13" t="s">
        <v>82</v>
      </c>
      <c r="AW817" s="13" t="s">
        <v>36</v>
      </c>
      <c r="AX817" s="13" t="s">
        <v>74</v>
      </c>
      <c r="AY817" s="235" t="s">
        <v>141</v>
      </c>
    </row>
    <row r="818" spans="1:51" s="14" customFormat="1" ht="12">
      <c r="A818" s="14"/>
      <c r="B818" s="236"/>
      <c r="C818" s="237"/>
      <c r="D818" s="227" t="s">
        <v>152</v>
      </c>
      <c r="E818" s="238" t="s">
        <v>19</v>
      </c>
      <c r="F818" s="239" t="s">
        <v>292</v>
      </c>
      <c r="G818" s="237"/>
      <c r="H818" s="240">
        <v>-62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6" t="s">
        <v>152</v>
      </c>
      <c r="AU818" s="246" t="s">
        <v>84</v>
      </c>
      <c r="AV818" s="14" t="s">
        <v>84</v>
      </c>
      <c r="AW818" s="14" t="s">
        <v>36</v>
      </c>
      <c r="AX818" s="14" t="s">
        <v>74</v>
      </c>
      <c r="AY818" s="246" t="s">
        <v>141</v>
      </c>
    </row>
    <row r="819" spans="1:51" s="15" customFormat="1" ht="12">
      <c r="A819" s="15"/>
      <c r="B819" s="247"/>
      <c r="C819" s="248"/>
      <c r="D819" s="227" t="s">
        <v>152</v>
      </c>
      <c r="E819" s="249" t="s">
        <v>19</v>
      </c>
      <c r="F819" s="250" t="s">
        <v>205</v>
      </c>
      <c r="G819" s="248"/>
      <c r="H819" s="251">
        <v>380</v>
      </c>
      <c r="I819" s="252"/>
      <c r="J819" s="248"/>
      <c r="K819" s="248"/>
      <c r="L819" s="253"/>
      <c r="M819" s="254"/>
      <c r="N819" s="255"/>
      <c r="O819" s="255"/>
      <c r="P819" s="255"/>
      <c r="Q819" s="255"/>
      <c r="R819" s="255"/>
      <c r="S819" s="255"/>
      <c r="T819" s="256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57" t="s">
        <v>152</v>
      </c>
      <c r="AU819" s="257" t="s">
        <v>84</v>
      </c>
      <c r="AV819" s="15" t="s">
        <v>142</v>
      </c>
      <c r="AW819" s="15" t="s">
        <v>36</v>
      </c>
      <c r="AX819" s="15" t="s">
        <v>82</v>
      </c>
      <c r="AY819" s="257" t="s">
        <v>141</v>
      </c>
    </row>
    <row r="820" spans="1:47" s="2" customFormat="1" ht="12">
      <c r="A820" s="40"/>
      <c r="B820" s="41"/>
      <c r="C820" s="42"/>
      <c r="D820" s="227" t="s">
        <v>293</v>
      </c>
      <c r="E820" s="42"/>
      <c r="F820" s="258" t="s">
        <v>294</v>
      </c>
      <c r="G820" s="42"/>
      <c r="H820" s="42"/>
      <c r="I820" s="42"/>
      <c r="J820" s="42"/>
      <c r="K820" s="42"/>
      <c r="L820" s="46"/>
      <c r="M820" s="223"/>
      <c r="N820" s="224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U820" s="19" t="s">
        <v>84</v>
      </c>
    </row>
    <row r="821" spans="1:47" s="2" customFormat="1" ht="12">
      <c r="A821" s="40"/>
      <c r="B821" s="41"/>
      <c r="C821" s="42"/>
      <c r="D821" s="227" t="s">
        <v>293</v>
      </c>
      <c r="E821" s="42"/>
      <c r="F821" s="259" t="s">
        <v>180</v>
      </c>
      <c r="G821" s="42"/>
      <c r="H821" s="260">
        <v>0</v>
      </c>
      <c r="I821" s="42"/>
      <c r="J821" s="42"/>
      <c r="K821" s="42"/>
      <c r="L821" s="46"/>
      <c r="M821" s="223"/>
      <c r="N821" s="224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U821" s="19" t="s">
        <v>84</v>
      </c>
    </row>
    <row r="822" spans="1:47" s="2" customFormat="1" ht="12">
      <c r="A822" s="40"/>
      <c r="B822" s="41"/>
      <c r="C822" s="42"/>
      <c r="D822" s="227" t="s">
        <v>293</v>
      </c>
      <c r="E822" s="42"/>
      <c r="F822" s="259" t="s">
        <v>295</v>
      </c>
      <c r="G822" s="42"/>
      <c r="H822" s="260">
        <v>115</v>
      </c>
      <c r="I822" s="42"/>
      <c r="J822" s="42"/>
      <c r="K822" s="42"/>
      <c r="L822" s="46"/>
      <c r="M822" s="223"/>
      <c r="N822" s="224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U822" s="19" t="s">
        <v>84</v>
      </c>
    </row>
    <row r="823" spans="1:47" s="2" customFormat="1" ht="12">
      <c r="A823" s="40"/>
      <c r="B823" s="41"/>
      <c r="C823" s="42"/>
      <c r="D823" s="227" t="s">
        <v>293</v>
      </c>
      <c r="E823" s="42"/>
      <c r="F823" s="259" t="s">
        <v>194</v>
      </c>
      <c r="G823" s="42"/>
      <c r="H823" s="260">
        <v>0</v>
      </c>
      <c r="I823" s="42"/>
      <c r="J823" s="42"/>
      <c r="K823" s="42"/>
      <c r="L823" s="46"/>
      <c r="M823" s="223"/>
      <c r="N823" s="224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U823" s="19" t="s">
        <v>84</v>
      </c>
    </row>
    <row r="824" spans="1:47" s="2" customFormat="1" ht="12">
      <c r="A824" s="40"/>
      <c r="B824" s="41"/>
      <c r="C824" s="42"/>
      <c r="D824" s="227" t="s">
        <v>293</v>
      </c>
      <c r="E824" s="42"/>
      <c r="F824" s="259" t="s">
        <v>296</v>
      </c>
      <c r="G824" s="42"/>
      <c r="H824" s="260">
        <v>60</v>
      </c>
      <c r="I824" s="42"/>
      <c r="J824" s="42"/>
      <c r="K824" s="42"/>
      <c r="L824" s="46"/>
      <c r="M824" s="223"/>
      <c r="N824" s="224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U824" s="19" t="s">
        <v>84</v>
      </c>
    </row>
    <row r="825" spans="1:47" s="2" customFormat="1" ht="12">
      <c r="A825" s="40"/>
      <c r="B825" s="41"/>
      <c r="C825" s="42"/>
      <c r="D825" s="227" t="s">
        <v>293</v>
      </c>
      <c r="E825" s="42"/>
      <c r="F825" s="259" t="s">
        <v>196</v>
      </c>
      <c r="G825" s="42"/>
      <c r="H825" s="260">
        <v>0</v>
      </c>
      <c r="I825" s="42"/>
      <c r="J825" s="42"/>
      <c r="K825" s="42"/>
      <c r="L825" s="46"/>
      <c r="M825" s="223"/>
      <c r="N825" s="224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U825" s="19" t="s">
        <v>84</v>
      </c>
    </row>
    <row r="826" spans="1:47" s="2" customFormat="1" ht="12">
      <c r="A826" s="40"/>
      <c r="B826" s="41"/>
      <c r="C826" s="42"/>
      <c r="D826" s="227" t="s">
        <v>293</v>
      </c>
      <c r="E826" s="42"/>
      <c r="F826" s="259" t="s">
        <v>297</v>
      </c>
      <c r="G826" s="42"/>
      <c r="H826" s="260">
        <v>68</v>
      </c>
      <c r="I826" s="42"/>
      <c r="J826" s="42"/>
      <c r="K826" s="42"/>
      <c r="L826" s="46"/>
      <c r="M826" s="223"/>
      <c r="N826" s="224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U826" s="19" t="s">
        <v>84</v>
      </c>
    </row>
    <row r="827" spans="1:47" s="2" customFormat="1" ht="12">
      <c r="A827" s="40"/>
      <c r="B827" s="41"/>
      <c r="C827" s="42"/>
      <c r="D827" s="227" t="s">
        <v>293</v>
      </c>
      <c r="E827" s="42"/>
      <c r="F827" s="259" t="s">
        <v>198</v>
      </c>
      <c r="G827" s="42"/>
      <c r="H827" s="260">
        <v>0</v>
      </c>
      <c r="I827" s="42"/>
      <c r="J827" s="42"/>
      <c r="K827" s="42"/>
      <c r="L827" s="46"/>
      <c r="M827" s="223"/>
      <c r="N827" s="224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U827" s="19" t="s">
        <v>84</v>
      </c>
    </row>
    <row r="828" spans="1:47" s="2" customFormat="1" ht="12">
      <c r="A828" s="40"/>
      <c r="B828" s="41"/>
      <c r="C828" s="42"/>
      <c r="D828" s="227" t="s">
        <v>293</v>
      </c>
      <c r="E828" s="42"/>
      <c r="F828" s="259" t="s">
        <v>298</v>
      </c>
      <c r="G828" s="42"/>
      <c r="H828" s="260">
        <v>54</v>
      </c>
      <c r="I828" s="42"/>
      <c r="J828" s="42"/>
      <c r="K828" s="42"/>
      <c r="L828" s="46"/>
      <c r="M828" s="223"/>
      <c r="N828" s="224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U828" s="19" t="s">
        <v>84</v>
      </c>
    </row>
    <row r="829" spans="1:47" s="2" customFormat="1" ht="12">
      <c r="A829" s="40"/>
      <c r="B829" s="41"/>
      <c r="C829" s="42"/>
      <c r="D829" s="227" t="s">
        <v>293</v>
      </c>
      <c r="E829" s="42"/>
      <c r="F829" s="259" t="s">
        <v>200</v>
      </c>
      <c r="G829" s="42"/>
      <c r="H829" s="260">
        <v>0</v>
      </c>
      <c r="I829" s="42"/>
      <c r="J829" s="42"/>
      <c r="K829" s="42"/>
      <c r="L829" s="46"/>
      <c r="M829" s="223"/>
      <c r="N829" s="224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U829" s="19" t="s">
        <v>84</v>
      </c>
    </row>
    <row r="830" spans="1:47" s="2" customFormat="1" ht="12">
      <c r="A830" s="40"/>
      <c r="B830" s="41"/>
      <c r="C830" s="42"/>
      <c r="D830" s="227" t="s">
        <v>293</v>
      </c>
      <c r="E830" s="42"/>
      <c r="F830" s="259" t="s">
        <v>299</v>
      </c>
      <c r="G830" s="42"/>
      <c r="H830" s="260">
        <v>50</v>
      </c>
      <c r="I830" s="42"/>
      <c r="J830" s="42"/>
      <c r="K830" s="42"/>
      <c r="L830" s="46"/>
      <c r="M830" s="223"/>
      <c r="N830" s="224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U830" s="19" t="s">
        <v>84</v>
      </c>
    </row>
    <row r="831" spans="1:47" s="2" customFormat="1" ht="12">
      <c r="A831" s="40"/>
      <c r="B831" s="41"/>
      <c r="C831" s="42"/>
      <c r="D831" s="227" t="s">
        <v>293</v>
      </c>
      <c r="E831" s="42"/>
      <c r="F831" s="259" t="s">
        <v>201</v>
      </c>
      <c r="G831" s="42"/>
      <c r="H831" s="260">
        <v>0</v>
      </c>
      <c r="I831" s="42"/>
      <c r="J831" s="42"/>
      <c r="K831" s="42"/>
      <c r="L831" s="46"/>
      <c r="M831" s="223"/>
      <c r="N831" s="224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U831" s="19" t="s">
        <v>84</v>
      </c>
    </row>
    <row r="832" spans="1:47" s="2" customFormat="1" ht="12">
      <c r="A832" s="40"/>
      <c r="B832" s="41"/>
      <c r="C832" s="42"/>
      <c r="D832" s="227" t="s">
        <v>293</v>
      </c>
      <c r="E832" s="42"/>
      <c r="F832" s="259" t="s">
        <v>300</v>
      </c>
      <c r="G832" s="42"/>
      <c r="H832" s="260">
        <v>95</v>
      </c>
      <c r="I832" s="42"/>
      <c r="J832" s="42"/>
      <c r="K832" s="42"/>
      <c r="L832" s="46"/>
      <c r="M832" s="223"/>
      <c r="N832" s="224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U832" s="19" t="s">
        <v>84</v>
      </c>
    </row>
    <row r="833" spans="1:47" s="2" customFormat="1" ht="12">
      <c r="A833" s="40"/>
      <c r="B833" s="41"/>
      <c r="C833" s="42"/>
      <c r="D833" s="227" t="s">
        <v>293</v>
      </c>
      <c r="E833" s="42"/>
      <c r="F833" s="259" t="s">
        <v>205</v>
      </c>
      <c r="G833" s="42"/>
      <c r="H833" s="260">
        <v>442</v>
      </c>
      <c r="I833" s="42"/>
      <c r="J833" s="42"/>
      <c r="K833" s="42"/>
      <c r="L833" s="46"/>
      <c r="M833" s="223"/>
      <c r="N833" s="224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U833" s="19" t="s">
        <v>84</v>
      </c>
    </row>
    <row r="834" spans="1:65" s="2" customFormat="1" ht="16.5" customHeight="1">
      <c r="A834" s="40"/>
      <c r="B834" s="41"/>
      <c r="C834" s="207" t="s">
        <v>1262</v>
      </c>
      <c r="D834" s="207" t="s">
        <v>144</v>
      </c>
      <c r="E834" s="208" t="s">
        <v>1263</v>
      </c>
      <c r="F834" s="209" t="s">
        <v>1264</v>
      </c>
      <c r="G834" s="210" t="s">
        <v>147</v>
      </c>
      <c r="H834" s="211">
        <v>442</v>
      </c>
      <c r="I834" s="212"/>
      <c r="J834" s="213">
        <f>ROUND(I834*H834,2)</f>
        <v>0</v>
      </c>
      <c r="K834" s="209" t="s">
        <v>148</v>
      </c>
      <c r="L834" s="46"/>
      <c r="M834" s="214" t="s">
        <v>19</v>
      </c>
      <c r="N834" s="215" t="s">
        <v>45</v>
      </c>
      <c r="O834" s="86"/>
      <c r="P834" s="216">
        <f>O834*H834</f>
        <v>0</v>
      </c>
      <c r="Q834" s="216">
        <v>0</v>
      </c>
      <c r="R834" s="216">
        <f>Q834*H834</f>
        <v>0</v>
      </c>
      <c r="S834" s="216">
        <v>0.0025</v>
      </c>
      <c r="T834" s="217">
        <f>S834*H834</f>
        <v>1.105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8" t="s">
        <v>245</v>
      </c>
      <c r="AT834" s="218" t="s">
        <v>144</v>
      </c>
      <c r="AU834" s="218" t="s">
        <v>84</v>
      </c>
      <c r="AY834" s="19" t="s">
        <v>141</v>
      </c>
      <c r="BE834" s="219">
        <f>IF(N834="základní",J834,0)</f>
        <v>0</v>
      </c>
      <c r="BF834" s="219">
        <f>IF(N834="snížená",J834,0)</f>
        <v>0</v>
      </c>
      <c r="BG834" s="219">
        <f>IF(N834="zákl. přenesená",J834,0)</f>
        <v>0</v>
      </c>
      <c r="BH834" s="219">
        <f>IF(N834="sníž. přenesená",J834,0)</f>
        <v>0</v>
      </c>
      <c r="BI834" s="219">
        <f>IF(N834="nulová",J834,0)</f>
        <v>0</v>
      </c>
      <c r="BJ834" s="19" t="s">
        <v>82</v>
      </c>
      <c r="BK834" s="219">
        <f>ROUND(I834*H834,2)</f>
        <v>0</v>
      </c>
      <c r="BL834" s="19" t="s">
        <v>245</v>
      </c>
      <c r="BM834" s="218" t="s">
        <v>1265</v>
      </c>
    </row>
    <row r="835" spans="1:47" s="2" customFormat="1" ht="12">
      <c r="A835" s="40"/>
      <c r="B835" s="41"/>
      <c r="C835" s="42"/>
      <c r="D835" s="220" t="s">
        <v>150</v>
      </c>
      <c r="E835" s="42"/>
      <c r="F835" s="221" t="s">
        <v>1266</v>
      </c>
      <c r="G835" s="42"/>
      <c r="H835" s="42"/>
      <c r="I835" s="222"/>
      <c r="J835" s="42"/>
      <c r="K835" s="42"/>
      <c r="L835" s="46"/>
      <c r="M835" s="223"/>
      <c r="N835" s="224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150</v>
      </c>
      <c r="AU835" s="19" t="s">
        <v>84</v>
      </c>
    </row>
    <row r="836" spans="1:51" s="14" customFormat="1" ht="12">
      <c r="A836" s="14"/>
      <c r="B836" s="236"/>
      <c r="C836" s="237"/>
      <c r="D836" s="227" t="s">
        <v>152</v>
      </c>
      <c r="E836" s="238" t="s">
        <v>19</v>
      </c>
      <c r="F836" s="239" t="s">
        <v>94</v>
      </c>
      <c r="G836" s="237"/>
      <c r="H836" s="240">
        <v>442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6" t="s">
        <v>152</v>
      </c>
      <c r="AU836" s="246" t="s">
        <v>84</v>
      </c>
      <c r="AV836" s="14" t="s">
        <v>84</v>
      </c>
      <c r="AW836" s="14" t="s">
        <v>36</v>
      </c>
      <c r="AX836" s="14" t="s">
        <v>82</v>
      </c>
      <c r="AY836" s="246" t="s">
        <v>141</v>
      </c>
    </row>
    <row r="837" spans="1:47" s="2" customFormat="1" ht="12">
      <c r="A837" s="40"/>
      <c r="B837" s="41"/>
      <c r="C837" s="42"/>
      <c r="D837" s="227" t="s">
        <v>293</v>
      </c>
      <c r="E837" s="42"/>
      <c r="F837" s="258" t="s">
        <v>294</v>
      </c>
      <c r="G837" s="42"/>
      <c r="H837" s="42"/>
      <c r="I837" s="42"/>
      <c r="J837" s="42"/>
      <c r="K837" s="42"/>
      <c r="L837" s="46"/>
      <c r="M837" s="223"/>
      <c r="N837" s="224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U837" s="19" t="s">
        <v>84</v>
      </c>
    </row>
    <row r="838" spans="1:47" s="2" customFormat="1" ht="12">
      <c r="A838" s="40"/>
      <c r="B838" s="41"/>
      <c r="C838" s="42"/>
      <c r="D838" s="227" t="s">
        <v>293</v>
      </c>
      <c r="E838" s="42"/>
      <c r="F838" s="259" t="s">
        <v>180</v>
      </c>
      <c r="G838" s="42"/>
      <c r="H838" s="260">
        <v>0</v>
      </c>
      <c r="I838" s="42"/>
      <c r="J838" s="42"/>
      <c r="K838" s="42"/>
      <c r="L838" s="46"/>
      <c r="M838" s="223"/>
      <c r="N838" s="224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U838" s="19" t="s">
        <v>84</v>
      </c>
    </row>
    <row r="839" spans="1:47" s="2" customFormat="1" ht="12">
      <c r="A839" s="40"/>
      <c r="B839" s="41"/>
      <c r="C839" s="42"/>
      <c r="D839" s="227" t="s">
        <v>293</v>
      </c>
      <c r="E839" s="42"/>
      <c r="F839" s="259" t="s">
        <v>295</v>
      </c>
      <c r="G839" s="42"/>
      <c r="H839" s="260">
        <v>115</v>
      </c>
      <c r="I839" s="42"/>
      <c r="J839" s="42"/>
      <c r="K839" s="42"/>
      <c r="L839" s="46"/>
      <c r="M839" s="223"/>
      <c r="N839" s="224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U839" s="19" t="s">
        <v>84</v>
      </c>
    </row>
    <row r="840" spans="1:47" s="2" customFormat="1" ht="12">
      <c r="A840" s="40"/>
      <c r="B840" s="41"/>
      <c r="C840" s="42"/>
      <c r="D840" s="227" t="s">
        <v>293</v>
      </c>
      <c r="E840" s="42"/>
      <c r="F840" s="259" t="s">
        <v>194</v>
      </c>
      <c r="G840" s="42"/>
      <c r="H840" s="260">
        <v>0</v>
      </c>
      <c r="I840" s="42"/>
      <c r="J840" s="42"/>
      <c r="K840" s="42"/>
      <c r="L840" s="46"/>
      <c r="M840" s="223"/>
      <c r="N840" s="224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U840" s="19" t="s">
        <v>84</v>
      </c>
    </row>
    <row r="841" spans="1:47" s="2" customFormat="1" ht="12">
      <c r="A841" s="40"/>
      <c r="B841" s="41"/>
      <c r="C841" s="42"/>
      <c r="D841" s="227" t="s">
        <v>293</v>
      </c>
      <c r="E841" s="42"/>
      <c r="F841" s="259" t="s">
        <v>296</v>
      </c>
      <c r="G841" s="42"/>
      <c r="H841" s="260">
        <v>60</v>
      </c>
      <c r="I841" s="42"/>
      <c r="J841" s="42"/>
      <c r="K841" s="42"/>
      <c r="L841" s="46"/>
      <c r="M841" s="223"/>
      <c r="N841" s="224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U841" s="19" t="s">
        <v>84</v>
      </c>
    </row>
    <row r="842" spans="1:47" s="2" customFormat="1" ht="12">
      <c r="A842" s="40"/>
      <c r="B842" s="41"/>
      <c r="C842" s="42"/>
      <c r="D842" s="227" t="s">
        <v>293</v>
      </c>
      <c r="E842" s="42"/>
      <c r="F842" s="259" t="s">
        <v>196</v>
      </c>
      <c r="G842" s="42"/>
      <c r="H842" s="260">
        <v>0</v>
      </c>
      <c r="I842" s="42"/>
      <c r="J842" s="42"/>
      <c r="K842" s="42"/>
      <c r="L842" s="46"/>
      <c r="M842" s="223"/>
      <c r="N842" s="224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U842" s="19" t="s">
        <v>84</v>
      </c>
    </row>
    <row r="843" spans="1:47" s="2" customFormat="1" ht="12">
      <c r="A843" s="40"/>
      <c r="B843" s="41"/>
      <c r="C843" s="42"/>
      <c r="D843" s="227" t="s">
        <v>293</v>
      </c>
      <c r="E843" s="42"/>
      <c r="F843" s="259" t="s">
        <v>297</v>
      </c>
      <c r="G843" s="42"/>
      <c r="H843" s="260">
        <v>68</v>
      </c>
      <c r="I843" s="42"/>
      <c r="J843" s="42"/>
      <c r="K843" s="42"/>
      <c r="L843" s="46"/>
      <c r="M843" s="223"/>
      <c r="N843" s="224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U843" s="19" t="s">
        <v>84</v>
      </c>
    </row>
    <row r="844" spans="1:47" s="2" customFormat="1" ht="12">
      <c r="A844" s="40"/>
      <c r="B844" s="41"/>
      <c r="C844" s="42"/>
      <c r="D844" s="227" t="s">
        <v>293</v>
      </c>
      <c r="E844" s="42"/>
      <c r="F844" s="259" t="s">
        <v>198</v>
      </c>
      <c r="G844" s="42"/>
      <c r="H844" s="260">
        <v>0</v>
      </c>
      <c r="I844" s="42"/>
      <c r="J844" s="42"/>
      <c r="K844" s="42"/>
      <c r="L844" s="46"/>
      <c r="M844" s="223"/>
      <c r="N844" s="224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U844" s="19" t="s">
        <v>84</v>
      </c>
    </row>
    <row r="845" spans="1:47" s="2" customFormat="1" ht="12">
      <c r="A845" s="40"/>
      <c r="B845" s="41"/>
      <c r="C845" s="42"/>
      <c r="D845" s="227" t="s">
        <v>293</v>
      </c>
      <c r="E845" s="42"/>
      <c r="F845" s="259" t="s">
        <v>298</v>
      </c>
      <c r="G845" s="42"/>
      <c r="H845" s="260">
        <v>54</v>
      </c>
      <c r="I845" s="42"/>
      <c r="J845" s="42"/>
      <c r="K845" s="42"/>
      <c r="L845" s="46"/>
      <c r="M845" s="223"/>
      <c r="N845" s="224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U845" s="19" t="s">
        <v>84</v>
      </c>
    </row>
    <row r="846" spans="1:47" s="2" customFormat="1" ht="12">
      <c r="A846" s="40"/>
      <c r="B846" s="41"/>
      <c r="C846" s="42"/>
      <c r="D846" s="227" t="s">
        <v>293</v>
      </c>
      <c r="E846" s="42"/>
      <c r="F846" s="259" t="s">
        <v>200</v>
      </c>
      <c r="G846" s="42"/>
      <c r="H846" s="260">
        <v>0</v>
      </c>
      <c r="I846" s="42"/>
      <c r="J846" s="42"/>
      <c r="K846" s="42"/>
      <c r="L846" s="46"/>
      <c r="M846" s="223"/>
      <c r="N846" s="224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U846" s="19" t="s">
        <v>84</v>
      </c>
    </row>
    <row r="847" spans="1:47" s="2" customFormat="1" ht="12">
      <c r="A847" s="40"/>
      <c r="B847" s="41"/>
      <c r="C847" s="42"/>
      <c r="D847" s="227" t="s">
        <v>293</v>
      </c>
      <c r="E847" s="42"/>
      <c r="F847" s="259" t="s">
        <v>299</v>
      </c>
      <c r="G847" s="42"/>
      <c r="H847" s="260">
        <v>50</v>
      </c>
      <c r="I847" s="42"/>
      <c r="J847" s="42"/>
      <c r="K847" s="42"/>
      <c r="L847" s="46"/>
      <c r="M847" s="223"/>
      <c r="N847" s="224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U847" s="19" t="s">
        <v>84</v>
      </c>
    </row>
    <row r="848" spans="1:47" s="2" customFormat="1" ht="12">
      <c r="A848" s="40"/>
      <c r="B848" s="41"/>
      <c r="C848" s="42"/>
      <c r="D848" s="227" t="s">
        <v>293</v>
      </c>
      <c r="E848" s="42"/>
      <c r="F848" s="259" t="s">
        <v>201</v>
      </c>
      <c r="G848" s="42"/>
      <c r="H848" s="260">
        <v>0</v>
      </c>
      <c r="I848" s="42"/>
      <c r="J848" s="42"/>
      <c r="K848" s="42"/>
      <c r="L848" s="46"/>
      <c r="M848" s="223"/>
      <c r="N848" s="224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U848" s="19" t="s">
        <v>84</v>
      </c>
    </row>
    <row r="849" spans="1:47" s="2" customFormat="1" ht="12">
      <c r="A849" s="40"/>
      <c r="B849" s="41"/>
      <c r="C849" s="42"/>
      <c r="D849" s="227" t="s">
        <v>293</v>
      </c>
      <c r="E849" s="42"/>
      <c r="F849" s="259" t="s">
        <v>300</v>
      </c>
      <c r="G849" s="42"/>
      <c r="H849" s="260">
        <v>95</v>
      </c>
      <c r="I849" s="42"/>
      <c r="J849" s="42"/>
      <c r="K849" s="42"/>
      <c r="L849" s="46"/>
      <c r="M849" s="223"/>
      <c r="N849" s="224"/>
      <c r="O849" s="86"/>
      <c r="P849" s="86"/>
      <c r="Q849" s="86"/>
      <c r="R849" s="86"/>
      <c r="S849" s="86"/>
      <c r="T849" s="87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U849" s="19" t="s">
        <v>84</v>
      </c>
    </row>
    <row r="850" spans="1:47" s="2" customFormat="1" ht="12">
      <c r="A850" s="40"/>
      <c r="B850" s="41"/>
      <c r="C850" s="42"/>
      <c r="D850" s="227" t="s">
        <v>293</v>
      </c>
      <c r="E850" s="42"/>
      <c r="F850" s="259" t="s">
        <v>205</v>
      </c>
      <c r="G850" s="42"/>
      <c r="H850" s="260">
        <v>442</v>
      </c>
      <c r="I850" s="42"/>
      <c r="J850" s="42"/>
      <c r="K850" s="42"/>
      <c r="L850" s="46"/>
      <c r="M850" s="223"/>
      <c r="N850" s="224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U850" s="19" t="s">
        <v>84</v>
      </c>
    </row>
    <row r="851" spans="1:65" s="2" customFormat="1" ht="16.5" customHeight="1">
      <c r="A851" s="40"/>
      <c r="B851" s="41"/>
      <c r="C851" s="207" t="s">
        <v>1267</v>
      </c>
      <c r="D851" s="207" t="s">
        <v>144</v>
      </c>
      <c r="E851" s="208" t="s">
        <v>1268</v>
      </c>
      <c r="F851" s="209" t="s">
        <v>1269</v>
      </c>
      <c r="G851" s="210" t="s">
        <v>147</v>
      </c>
      <c r="H851" s="211">
        <v>388</v>
      </c>
      <c r="I851" s="212"/>
      <c r="J851" s="213">
        <f>ROUND(I851*H851,2)</f>
        <v>0</v>
      </c>
      <c r="K851" s="209" t="s">
        <v>148</v>
      </c>
      <c r="L851" s="46"/>
      <c r="M851" s="214" t="s">
        <v>19</v>
      </c>
      <c r="N851" s="215" t="s">
        <v>45</v>
      </c>
      <c r="O851" s="86"/>
      <c r="P851" s="216">
        <f>O851*H851</f>
        <v>0</v>
      </c>
      <c r="Q851" s="216">
        <v>0.0003</v>
      </c>
      <c r="R851" s="216">
        <f>Q851*H851</f>
        <v>0.11639999999999999</v>
      </c>
      <c r="S851" s="216">
        <v>0</v>
      </c>
      <c r="T851" s="217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18" t="s">
        <v>245</v>
      </c>
      <c r="AT851" s="218" t="s">
        <v>144</v>
      </c>
      <c r="AU851" s="218" t="s">
        <v>84</v>
      </c>
      <c r="AY851" s="19" t="s">
        <v>141</v>
      </c>
      <c r="BE851" s="219">
        <f>IF(N851="základní",J851,0)</f>
        <v>0</v>
      </c>
      <c r="BF851" s="219">
        <f>IF(N851="snížená",J851,0)</f>
        <v>0</v>
      </c>
      <c r="BG851" s="219">
        <f>IF(N851="zákl. přenesená",J851,0)</f>
        <v>0</v>
      </c>
      <c r="BH851" s="219">
        <f>IF(N851="sníž. přenesená",J851,0)</f>
        <v>0</v>
      </c>
      <c r="BI851" s="219">
        <f>IF(N851="nulová",J851,0)</f>
        <v>0</v>
      </c>
      <c r="BJ851" s="19" t="s">
        <v>82</v>
      </c>
      <c r="BK851" s="219">
        <f>ROUND(I851*H851,2)</f>
        <v>0</v>
      </c>
      <c r="BL851" s="19" t="s">
        <v>245</v>
      </c>
      <c r="BM851" s="218" t="s">
        <v>1270</v>
      </c>
    </row>
    <row r="852" spans="1:47" s="2" customFormat="1" ht="12">
      <c r="A852" s="40"/>
      <c r="B852" s="41"/>
      <c r="C852" s="42"/>
      <c r="D852" s="220" t="s">
        <v>150</v>
      </c>
      <c r="E852" s="42"/>
      <c r="F852" s="221" t="s">
        <v>1271</v>
      </c>
      <c r="G852" s="42"/>
      <c r="H852" s="42"/>
      <c r="I852" s="222"/>
      <c r="J852" s="42"/>
      <c r="K852" s="42"/>
      <c r="L852" s="46"/>
      <c r="M852" s="223"/>
      <c r="N852" s="224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150</v>
      </c>
      <c r="AU852" s="19" t="s">
        <v>84</v>
      </c>
    </row>
    <row r="853" spans="1:51" s="13" customFormat="1" ht="12">
      <c r="A853" s="13"/>
      <c r="B853" s="225"/>
      <c r="C853" s="226"/>
      <c r="D853" s="227" t="s">
        <v>152</v>
      </c>
      <c r="E853" s="228" t="s">
        <v>19</v>
      </c>
      <c r="F853" s="229" t="s">
        <v>1272</v>
      </c>
      <c r="G853" s="226"/>
      <c r="H853" s="228" t="s">
        <v>19</v>
      </c>
      <c r="I853" s="230"/>
      <c r="J853" s="226"/>
      <c r="K853" s="226"/>
      <c r="L853" s="231"/>
      <c r="M853" s="232"/>
      <c r="N853" s="233"/>
      <c r="O853" s="233"/>
      <c r="P853" s="233"/>
      <c r="Q853" s="233"/>
      <c r="R853" s="233"/>
      <c r="S853" s="233"/>
      <c r="T853" s="23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5" t="s">
        <v>152</v>
      </c>
      <c r="AU853" s="235" t="s">
        <v>84</v>
      </c>
      <c r="AV853" s="13" t="s">
        <v>82</v>
      </c>
      <c r="AW853" s="13" t="s">
        <v>36</v>
      </c>
      <c r="AX853" s="13" t="s">
        <v>74</v>
      </c>
      <c r="AY853" s="235" t="s">
        <v>141</v>
      </c>
    </row>
    <row r="854" spans="1:51" s="14" customFormat="1" ht="12">
      <c r="A854" s="14"/>
      <c r="B854" s="236"/>
      <c r="C854" s="237"/>
      <c r="D854" s="227" t="s">
        <v>152</v>
      </c>
      <c r="E854" s="238" t="s">
        <v>19</v>
      </c>
      <c r="F854" s="239" t="s">
        <v>295</v>
      </c>
      <c r="G854" s="237"/>
      <c r="H854" s="240">
        <v>115</v>
      </c>
      <c r="I854" s="241"/>
      <c r="J854" s="237"/>
      <c r="K854" s="237"/>
      <c r="L854" s="242"/>
      <c r="M854" s="243"/>
      <c r="N854" s="244"/>
      <c r="O854" s="244"/>
      <c r="P854" s="244"/>
      <c r="Q854" s="244"/>
      <c r="R854" s="244"/>
      <c r="S854" s="244"/>
      <c r="T854" s="245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6" t="s">
        <v>152</v>
      </c>
      <c r="AU854" s="246" t="s">
        <v>84</v>
      </c>
      <c r="AV854" s="14" t="s">
        <v>84</v>
      </c>
      <c r="AW854" s="14" t="s">
        <v>36</v>
      </c>
      <c r="AX854" s="14" t="s">
        <v>74</v>
      </c>
      <c r="AY854" s="246" t="s">
        <v>141</v>
      </c>
    </row>
    <row r="855" spans="1:51" s="13" customFormat="1" ht="12">
      <c r="A855" s="13"/>
      <c r="B855" s="225"/>
      <c r="C855" s="226"/>
      <c r="D855" s="227" t="s">
        <v>152</v>
      </c>
      <c r="E855" s="228" t="s">
        <v>19</v>
      </c>
      <c r="F855" s="229" t="s">
        <v>194</v>
      </c>
      <c r="G855" s="226"/>
      <c r="H855" s="228" t="s">
        <v>19</v>
      </c>
      <c r="I855" s="230"/>
      <c r="J855" s="226"/>
      <c r="K855" s="226"/>
      <c r="L855" s="231"/>
      <c r="M855" s="232"/>
      <c r="N855" s="233"/>
      <c r="O855" s="233"/>
      <c r="P855" s="233"/>
      <c r="Q855" s="233"/>
      <c r="R855" s="233"/>
      <c r="S855" s="233"/>
      <c r="T855" s="23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5" t="s">
        <v>152</v>
      </c>
      <c r="AU855" s="235" t="s">
        <v>84</v>
      </c>
      <c r="AV855" s="13" t="s">
        <v>82</v>
      </c>
      <c r="AW855" s="13" t="s">
        <v>36</v>
      </c>
      <c r="AX855" s="13" t="s">
        <v>74</v>
      </c>
      <c r="AY855" s="235" t="s">
        <v>141</v>
      </c>
    </row>
    <row r="856" spans="1:51" s="14" customFormat="1" ht="12">
      <c r="A856" s="14"/>
      <c r="B856" s="236"/>
      <c r="C856" s="237"/>
      <c r="D856" s="227" t="s">
        <v>152</v>
      </c>
      <c r="E856" s="238" t="s">
        <v>19</v>
      </c>
      <c r="F856" s="239" t="s">
        <v>296</v>
      </c>
      <c r="G856" s="237"/>
      <c r="H856" s="240">
        <v>60</v>
      </c>
      <c r="I856" s="241"/>
      <c r="J856" s="237"/>
      <c r="K856" s="237"/>
      <c r="L856" s="242"/>
      <c r="M856" s="243"/>
      <c r="N856" s="244"/>
      <c r="O856" s="244"/>
      <c r="P856" s="244"/>
      <c r="Q856" s="244"/>
      <c r="R856" s="244"/>
      <c r="S856" s="244"/>
      <c r="T856" s="24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6" t="s">
        <v>152</v>
      </c>
      <c r="AU856" s="246" t="s">
        <v>84</v>
      </c>
      <c r="AV856" s="14" t="s">
        <v>84</v>
      </c>
      <c r="AW856" s="14" t="s">
        <v>36</v>
      </c>
      <c r="AX856" s="14" t="s">
        <v>74</v>
      </c>
      <c r="AY856" s="246" t="s">
        <v>141</v>
      </c>
    </row>
    <row r="857" spans="1:51" s="13" customFormat="1" ht="12">
      <c r="A857" s="13"/>
      <c r="B857" s="225"/>
      <c r="C857" s="226"/>
      <c r="D857" s="227" t="s">
        <v>152</v>
      </c>
      <c r="E857" s="228" t="s">
        <v>19</v>
      </c>
      <c r="F857" s="229" t="s">
        <v>196</v>
      </c>
      <c r="G857" s="226"/>
      <c r="H857" s="228" t="s">
        <v>19</v>
      </c>
      <c r="I857" s="230"/>
      <c r="J857" s="226"/>
      <c r="K857" s="226"/>
      <c r="L857" s="231"/>
      <c r="M857" s="232"/>
      <c r="N857" s="233"/>
      <c r="O857" s="233"/>
      <c r="P857" s="233"/>
      <c r="Q857" s="233"/>
      <c r="R857" s="233"/>
      <c r="S857" s="233"/>
      <c r="T857" s="23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5" t="s">
        <v>152</v>
      </c>
      <c r="AU857" s="235" t="s">
        <v>84</v>
      </c>
      <c r="AV857" s="13" t="s">
        <v>82</v>
      </c>
      <c r="AW857" s="13" t="s">
        <v>36</v>
      </c>
      <c r="AX857" s="13" t="s">
        <v>74</v>
      </c>
      <c r="AY857" s="235" t="s">
        <v>141</v>
      </c>
    </row>
    <row r="858" spans="1:51" s="14" customFormat="1" ht="12">
      <c r="A858" s="14"/>
      <c r="B858" s="236"/>
      <c r="C858" s="237"/>
      <c r="D858" s="227" t="s">
        <v>152</v>
      </c>
      <c r="E858" s="238" t="s">
        <v>19</v>
      </c>
      <c r="F858" s="239" t="s">
        <v>297</v>
      </c>
      <c r="G858" s="237"/>
      <c r="H858" s="240">
        <v>68</v>
      </c>
      <c r="I858" s="241"/>
      <c r="J858" s="237"/>
      <c r="K858" s="237"/>
      <c r="L858" s="242"/>
      <c r="M858" s="243"/>
      <c r="N858" s="244"/>
      <c r="O858" s="244"/>
      <c r="P858" s="244"/>
      <c r="Q858" s="244"/>
      <c r="R858" s="244"/>
      <c r="S858" s="244"/>
      <c r="T858" s="245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6" t="s">
        <v>152</v>
      </c>
      <c r="AU858" s="246" t="s">
        <v>84</v>
      </c>
      <c r="AV858" s="14" t="s">
        <v>84</v>
      </c>
      <c r="AW858" s="14" t="s">
        <v>36</v>
      </c>
      <c r="AX858" s="14" t="s">
        <v>74</v>
      </c>
      <c r="AY858" s="246" t="s">
        <v>141</v>
      </c>
    </row>
    <row r="859" spans="1:51" s="13" customFormat="1" ht="12">
      <c r="A859" s="13"/>
      <c r="B859" s="225"/>
      <c r="C859" s="226"/>
      <c r="D859" s="227" t="s">
        <v>152</v>
      </c>
      <c r="E859" s="228" t="s">
        <v>19</v>
      </c>
      <c r="F859" s="229" t="s">
        <v>200</v>
      </c>
      <c r="G859" s="226"/>
      <c r="H859" s="228" t="s">
        <v>19</v>
      </c>
      <c r="I859" s="230"/>
      <c r="J859" s="226"/>
      <c r="K859" s="226"/>
      <c r="L859" s="231"/>
      <c r="M859" s="232"/>
      <c r="N859" s="233"/>
      <c r="O859" s="233"/>
      <c r="P859" s="233"/>
      <c r="Q859" s="233"/>
      <c r="R859" s="233"/>
      <c r="S859" s="233"/>
      <c r="T859" s="23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5" t="s">
        <v>152</v>
      </c>
      <c r="AU859" s="235" t="s">
        <v>84</v>
      </c>
      <c r="AV859" s="13" t="s">
        <v>82</v>
      </c>
      <c r="AW859" s="13" t="s">
        <v>36</v>
      </c>
      <c r="AX859" s="13" t="s">
        <v>74</v>
      </c>
      <c r="AY859" s="235" t="s">
        <v>141</v>
      </c>
    </row>
    <row r="860" spans="1:51" s="14" customFormat="1" ht="12">
      <c r="A860" s="14"/>
      <c r="B860" s="236"/>
      <c r="C860" s="237"/>
      <c r="D860" s="227" t="s">
        <v>152</v>
      </c>
      <c r="E860" s="238" t="s">
        <v>19</v>
      </c>
      <c r="F860" s="239" t="s">
        <v>299</v>
      </c>
      <c r="G860" s="237"/>
      <c r="H860" s="240">
        <v>50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6" t="s">
        <v>152</v>
      </c>
      <c r="AU860" s="246" t="s">
        <v>84</v>
      </c>
      <c r="AV860" s="14" t="s">
        <v>84</v>
      </c>
      <c r="AW860" s="14" t="s">
        <v>36</v>
      </c>
      <c r="AX860" s="14" t="s">
        <v>74</v>
      </c>
      <c r="AY860" s="246" t="s">
        <v>141</v>
      </c>
    </row>
    <row r="861" spans="1:51" s="13" customFormat="1" ht="12">
      <c r="A861" s="13"/>
      <c r="B861" s="225"/>
      <c r="C861" s="226"/>
      <c r="D861" s="227" t="s">
        <v>152</v>
      </c>
      <c r="E861" s="228" t="s">
        <v>19</v>
      </c>
      <c r="F861" s="229" t="s">
        <v>201</v>
      </c>
      <c r="G861" s="226"/>
      <c r="H861" s="228" t="s">
        <v>19</v>
      </c>
      <c r="I861" s="230"/>
      <c r="J861" s="226"/>
      <c r="K861" s="226"/>
      <c r="L861" s="231"/>
      <c r="M861" s="232"/>
      <c r="N861" s="233"/>
      <c r="O861" s="233"/>
      <c r="P861" s="233"/>
      <c r="Q861" s="233"/>
      <c r="R861" s="233"/>
      <c r="S861" s="233"/>
      <c r="T861" s="23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5" t="s">
        <v>152</v>
      </c>
      <c r="AU861" s="235" t="s">
        <v>84</v>
      </c>
      <c r="AV861" s="13" t="s">
        <v>82</v>
      </c>
      <c r="AW861" s="13" t="s">
        <v>36</v>
      </c>
      <c r="AX861" s="13" t="s">
        <v>74</v>
      </c>
      <c r="AY861" s="235" t="s">
        <v>141</v>
      </c>
    </row>
    <row r="862" spans="1:51" s="14" customFormat="1" ht="12">
      <c r="A862" s="14"/>
      <c r="B862" s="236"/>
      <c r="C862" s="237"/>
      <c r="D862" s="227" t="s">
        <v>152</v>
      </c>
      <c r="E862" s="238" t="s">
        <v>19</v>
      </c>
      <c r="F862" s="239" t="s">
        <v>300</v>
      </c>
      <c r="G862" s="237"/>
      <c r="H862" s="240">
        <v>95</v>
      </c>
      <c r="I862" s="241"/>
      <c r="J862" s="237"/>
      <c r="K862" s="237"/>
      <c r="L862" s="242"/>
      <c r="M862" s="243"/>
      <c r="N862" s="244"/>
      <c r="O862" s="244"/>
      <c r="P862" s="244"/>
      <c r="Q862" s="244"/>
      <c r="R862" s="244"/>
      <c r="S862" s="244"/>
      <c r="T862" s="245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6" t="s">
        <v>152</v>
      </c>
      <c r="AU862" s="246" t="s">
        <v>84</v>
      </c>
      <c r="AV862" s="14" t="s">
        <v>84</v>
      </c>
      <c r="AW862" s="14" t="s">
        <v>36</v>
      </c>
      <c r="AX862" s="14" t="s">
        <v>74</v>
      </c>
      <c r="AY862" s="246" t="s">
        <v>141</v>
      </c>
    </row>
    <row r="863" spans="1:51" s="15" customFormat="1" ht="12">
      <c r="A863" s="15"/>
      <c r="B863" s="247"/>
      <c r="C863" s="248"/>
      <c r="D863" s="227" t="s">
        <v>152</v>
      </c>
      <c r="E863" s="249" t="s">
        <v>19</v>
      </c>
      <c r="F863" s="250" t="s">
        <v>205</v>
      </c>
      <c r="G863" s="248"/>
      <c r="H863" s="251">
        <v>388</v>
      </c>
      <c r="I863" s="252"/>
      <c r="J863" s="248"/>
      <c r="K863" s="248"/>
      <c r="L863" s="253"/>
      <c r="M863" s="254"/>
      <c r="N863" s="255"/>
      <c r="O863" s="255"/>
      <c r="P863" s="255"/>
      <c r="Q863" s="255"/>
      <c r="R863" s="255"/>
      <c r="S863" s="255"/>
      <c r="T863" s="256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57" t="s">
        <v>152</v>
      </c>
      <c r="AU863" s="257" t="s">
        <v>84</v>
      </c>
      <c r="AV863" s="15" t="s">
        <v>142</v>
      </c>
      <c r="AW863" s="15" t="s">
        <v>36</v>
      </c>
      <c r="AX863" s="15" t="s">
        <v>82</v>
      </c>
      <c r="AY863" s="257" t="s">
        <v>141</v>
      </c>
    </row>
    <row r="864" spans="1:65" s="2" customFormat="1" ht="24.15" customHeight="1">
      <c r="A864" s="40"/>
      <c r="B864" s="41"/>
      <c r="C864" s="261" t="s">
        <v>1273</v>
      </c>
      <c r="D864" s="261" t="s">
        <v>400</v>
      </c>
      <c r="E864" s="262" t="s">
        <v>1274</v>
      </c>
      <c r="F864" s="263" t="s">
        <v>1275</v>
      </c>
      <c r="G864" s="264" t="s">
        <v>147</v>
      </c>
      <c r="H864" s="265">
        <v>426.8</v>
      </c>
      <c r="I864" s="266"/>
      <c r="J864" s="267">
        <f>ROUND(I864*H864,2)</f>
        <v>0</v>
      </c>
      <c r="K864" s="263" t="s">
        <v>148</v>
      </c>
      <c r="L864" s="268"/>
      <c r="M864" s="269" t="s">
        <v>19</v>
      </c>
      <c r="N864" s="270" t="s">
        <v>45</v>
      </c>
      <c r="O864" s="86"/>
      <c r="P864" s="216">
        <f>O864*H864</f>
        <v>0</v>
      </c>
      <c r="Q864" s="216">
        <v>0.0026</v>
      </c>
      <c r="R864" s="216">
        <f>Q864*H864</f>
        <v>1.10968</v>
      </c>
      <c r="S864" s="216">
        <v>0</v>
      </c>
      <c r="T864" s="217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8" t="s">
        <v>351</v>
      </c>
      <c r="AT864" s="218" t="s">
        <v>400</v>
      </c>
      <c r="AU864" s="218" t="s">
        <v>84</v>
      </c>
      <c r="AY864" s="19" t="s">
        <v>141</v>
      </c>
      <c r="BE864" s="219">
        <f>IF(N864="základní",J864,0)</f>
        <v>0</v>
      </c>
      <c r="BF864" s="219">
        <f>IF(N864="snížená",J864,0)</f>
        <v>0</v>
      </c>
      <c r="BG864" s="219">
        <f>IF(N864="zákl. přenesená",J864,0)</f>
        <v>0</v>
      </c>
      <c r="BH864" s="219">
        <f>IF(N864="sníž. přenesená",J864,0)</f>
        <v>0</v>
      </c>
      <c r="BI864" s="219">
        <f>IF(N864="nulová",J864,0)</f>
        <v>0</v>
      </c>
      <c r="BJ864" s="19" t="s">
        <v>82</v>
      </c>
      <c r="BK864" s="219">
        <f>ROUND(I864*H864,2)</f>
        <v>0</v>
      </c>
      <c r="BL864" s="19" t="s">
        <v>245</v>
      </c>
      <c r="BM864" s="218" t="s">
        <v>1276</v>
      </c>
    </row>
    <row r="865" spans="1:51" s="14" customFormat="1" ht="12">
      <c r="A865" s="14"/>
      <c r="B865" s="236"/>
      <c r="C865" s="237"/>
      <c r="D865" s="227" t="s">
        <v>152</v>
      </c>
      <c r="E865" s="237"/>
      <c r="F865" s="239" t="s">
        <v>1277</v>
      </c>
      <c r="G865" s="237"/>
      <c r="H865" s="240">
        <v>426.8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6" t="s">
        <v>152</v>
      </c>
      <c r="AU865" s="246" t="s">
        <v>84</v>
      </c>
      <c r="AV865" s="14" t="s">
        <v>84</v>
      </c>
      <c r="AW865" s="14" t="s">
        <v>4</v>
      </c>
      <c r="AX865" s="14" t="s">
        <v>82</v>
      </c>
      <c r="AY865" s="246" t="s">
        <v>141</v>
      </c>
    </row>
    <row r="866" spans="1:65" s="2" customFormat="1" ht="16.5" customHeight="1">
      <c r="A866" s="40"/>
      <c r="B866" s="41"/>
      <c r="C866" s="207" t="s">
        <v>1278</v>
      </c>
      <c r="D866" s="207" t="s">
        <v>144</v>
      </c>
      <c r="E866" s="208" t="s">
        <v>1279</v>
      </c>
      <c r="F866" s="209" t="s">
        <v>1280</v>
      </c>
      <c r="G866" s="210" t="s">
        <v>259</v>
      </c>
      <c r="H866" s="211">
        <v>180</v>
      </c>
      <c r="I866" s="212"/>
      <c r="J866" s="213">
        <f>ROUND(I866*H866,2)</f>
        <v>0</v>
      </c>
      <c r="K866" s="209" t="s">
        <v>148</v>
      </c>
      <c r="L866" s="46"/>
      <c r="M866" s="214" t="s">
        <v>19</v>
      </c>
      <c r="N866" s="215" t="s">
        <v>45</v>
      </c>
      <c r="O866" s="86"/>
      <c r="P866" s="216">
        <f>O866*H866</f>
        <v>0</v>
      </c>
      <c r="Q866" s="216">
        <v>0</v>
      </c>
      <c r="R866" s="216">
        <f>Q866*H866</f>
        <v>0</v>
      </c>
      <c r="S866" s="216">
        <v>0</v>
      </c>
      <c r="T866" s="217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8" t="s">
        <v>245</v>
      </c>
      <c r="AT866" s="218" t="s">
        <v>144</v>
      </c>
      <c r="AU866" s="218" t="s">
        <v>84</v>
      </c>
      <c r="AY866" s="19" t="s">
        <v>141</v>
      </c>
      <c r="BE866" s="219">
        <f>IF(N866="základní",J866,0)</f>
        <v>0</v>
      </c>
      <c r="BF866" s="219">
        <f>IF(N866="snížená",J866,0)</f>
        <v>0</v>
      </c>
      <c r="BG866" s="219">
        <f>IF(N866="zákl. přenesená",J866,0)</f>
        <v>0</v>
      </c>
      <c r="BH866" s="219">
        <f>IF(N866="sníž. přenesená",J866,0)</f>
        <v>0</v>
      </c>
      <c r="BI866" s="219">
        <f>IF(N866="nulová",J866,0)</f>
        <v>0</v>
      </c>
      <c r="BJ866" s="19" t="s">
        <v>82</v>
      </c>
      <c r="BK866" s="219">
        <f>ROUND(I866*H866,2)</f>
        <v>0</v>
      </c>
      <c r="BL866" s="19" t="s">
        <v>245</v>
      </c>
      <c r="BM866" s="218" t="s">
        <v>1281</v>
      </c>
    </row>
    <row r="867" spans="1:47" s="2" customFormat="1" ht="12">
      <c r="A867" s="40"/>
      <c r="B867" s="41"/>
      <c r="C867" s="42"/>
      <c r="D867" s="220" t="s">
        <v>150</v>
      </c>
      <c r="E867" s="42"/>
      <c r="F867" s="221" t="s">
        <v>1282</v>
      </c>
      <c r="G867" s="42"/>
      <c r="H867" s="42"/>
      <c r="I867" s="222"/>
      <c r="J867" s="42"/>
      <c r="K867" s="42"/>
      <c r="L867" s="46"/>
      <c r="M867" s="223"/>
      <c r="N867" s="224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150</v>
      </c>
      <c r="AU867" s="19" t="s">
        <v>84</v>
      </c>
    </row>
    <row r="868" spans="1:51" s="14" customFormat="1" ht="12">
      <c r="A868" s="14"/>
      <c r="B868" s="236"/>
      <c r="C868" s="237"/>
      <c r="D868" s="227" t="s">
        <v>152</v>
      </c>
      <c r="E868" s="238" t="s">
        <v>19</v>
      </c>
      <c r="F868" s="239" t="s">
        <v>1051</v>
      </c>
      <c r="G868" s="237"/>
      <c r="H868" s="240">
        <v>180</v>
      </c>
      <c r="I868" s="241"/>
      <c r="J868" s="237"/>
      <c r="K868" s="237"/>
      <c r="L868" s="242"/>
      <c r="M868" s="243"/>
      <c r="N868" s="244"/>
      <c r="O868" s="244"/>
      <c r="P868" s="244"/>
      <c r="Q868" s="244"/>
      <c r="R868" s="244"/>
      <c r="S868" s="244"/>
      <c r="T868" s="24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6" t="s">
        <v>152</v>
      </c>
      <c r="AU868" s="246" t="s">
        <v>84</v>
      </c>
      <c r="AV868" s="14" t="s">
        <v>84</v>
      </c>
      <c r="AW868" s="14" t="s">
        <v>36</v>
      </c>
      <c r="AX868" s="14" t="s">
        <v>82</v>
      </c>
      <c r="AY868" s="246" t="s">
        <v>141</v>
      </c>
    </row>
    <row r="869" spans="1:65" s="2" customFormat="1" ht="16.5" customHeight="1">
      <c r="A869" s="40"/>
      <c r="B869" s="41"/>
      <c r="C869" s="207" t="s">
        <v>1283</v>
      </c>
      <c r="D869" s="207" t="s">
        <v>144</v>
      </c>
      <c r="E869" s="208" t="s">
        <v>1284</v>
      </c>
      <c r="F869" s="209" t="s">
        <v>1285</v>
      </c>
      <c r="G869" s="210" t="s">
        <v>259</v>
      </c>
      <c r="H869" s="211">
        <v>16</v>
      </c>
      <c r="I869" s="212"/>
      <c r="J869" s="213">
        <f>ROUND(I869*H869,2)</f>
        <v>0</v>
      </c>
      <c r="K869" s="209" t="s">
        <v>148</v>
      </c>
      <c r="L869" s="46"/>
      <c r="M869" s="214" t="s">
        <v>19</v>
      </c>
      <c r="N869" s="215" t="s">
        <v>45</v>
      </c>
      <c r="O869" s="86"/>
      <c r="P869" s="216">
        <f>O869*H869</f>
        <v>0</v>
      </c>
      <c r="Q869" s="216">
        <v>0</v>
      </c>
      <c r="R869" s="216">
        <f>Q869*H869</f>
        <v>0</v>
      </c>
      <c r="S869" s="216">
        <v>0.0023</v>
      </c>
      <c r="T869" s="217">
        <f>S869*H869</f>
        <v>0.0368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18" t="s">
        <v>245</v>
      </c>
      <c r="AT869" s="218" t="s">
        <v>144</v>
      </c>
      <c r="AU869" s="218" t="s">
        <v>84</v>
      </c>
      <c r="AY869" s="19" t="s">
        <v>141</v>
      </c>
      <c r="BE869" s="219">
        <f>IF(N869="základní",J869,0)</f>
        <v>0</v>
      </c>
      <c r="BF869" s="219">
        <f>IF(N869="snížená",J869,0)</f>
        <v>0</v>
      </c>
      <c r="BG869" s="219">
        <f>IF(N869="zákl. přenesená",J869,0)</f>
        <v>0</v>
      </c>
      <c r="BH869" s="219">
        <f>IF(N869="sníž. přenesená",J869,0)</f>
        <v>0</v>
      </c>
      <c r="BI869" s="219">
        <f>IF(N869="nulová",J869,0)</f>
        <v>0</v>
      </c>
      <c r="BJ869" s="19" t="s">
        <v>82</v>
      </c>
      <c r="BK869" s="219">
        <f>ROUND(I869*H869,2)</f>
        <v>0</v>
      </c>
      <c r="BL869" s="19" t="s">
        <v>245</v>
      </c>
      <c r="BM869" s="218" t="s">
        <v>1286</v>
      </c>
    </row>
    <row r="870" spans="1:47" s="2" customFormat="1" ht="12">
      <c r="A870" s="40"/>
      <c r="B870" s="41"/>
      <c r="C870" s="42"/>
      <c r="D870" s="220" t="s">
        <v>150</v>
      </c>
      <c r="E870" s="42"/>
      <c r="F870" s="221" t="s">
        <v>1287</v>
      </c>
      <c r="G870" s="42"/>
      <c r="H870" s="42"/>
      <c r="I870" s="222"/>
      <c r="J870" s="42"/>
      <c r="K870" s="42"/>
      <c r="L870" s="46"/>
      <c r="M870" s="223"/>
      <c r="N870" s="224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150</v>
      </c>
      <c r="AU870" s="19" t="s">
        <v>84</v>
      </c>
    </row>
    <row r="871" spans="1:51" s="13" customFormat="1" ht="12">
      <c r="A871" s="13"/>
      <c r="B871" s="225"/>
      <c r="C871" s="226"/>
      <c r="D871" s="227" t="s">
        <v>152</v>
      </c>
      <c r="E871" s="228" t="s">
        <v>19</v>
      </c>
      <c r="F871" s="229" t="s">
        <v>1288</v>
      </c>
      <c r="G871" s="226"/>
      <c r="H871" s="228" t="s">
        <v>19</v>
      </c>
      <c r="I871" s="230"/>
      <c r="J871" s="226"/>
      <c r="K871" s="226"/>
      <c r="L871" s="231"/>
      <c r="M871" s="232"/>
      <c r="N871" s="233"/>
      <c r="O871" s="233"/>
      <c r="P871" s="233"/>
      <c r="Q871" s="233"/>
      <c r="R871" s="233"/>
      <c r="S871" s="233"/>
      <c r="T871" s="23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5" t="s">
        <v>152</v>
      </c>
      <c r="AU871" s="235" t="s">
        <v>84</v>
      </c>
      <c r="AV871" s="13" t="s">
        <v>82</v>
      </c>
      <c r="AW871" s="13" t="s">
        <v>36</v>
      </c>
      <c r="AX871" s="13" t="s">
        <v>74</v>
      </c>
      <c r="AY871" s="235" t="s">
        <v>141</v>
      </c>
    </row>
    <row r="872" spans="1:51" s="14" customFormat="1" ht="12">
      <c r="A872" s="14"/>
      <c r="B872" s="236"/>
      <c r="C872" s="237"/>
      <c r="D872" s="227" t="s">
        <v>152</v>
      </c>
      <c r="E872" s="238" t="s">
        <v>19</v>
      </c>
      <c r="F872" s="239" t="s">
        <v>245</v>
      </c>
      <c r="G872" s="237"/>
      <c r="H872" s="240">
        <v>16</v>
      </c>
      <c r="I872" s="241"/>
      <c r="J872" s="237"/>
      <c r="K872" s="237"/>
      <c r="L872" s="242"/>
      <c r="M872" s="243"/>
      <c r="N872" s="244"/>
      <c r="O872" s="244"/>
      <c r="P872" s="244"/>
      <c r="Q872" s="244"/>
      <c r="R872" s="244"/>
      <c r="S872" s="244"/>
      <c r="T872" s="24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6" t="s">
        <v>152</v>
      </c>
      <c r="AU872" s="246" t="s">
        <v>84</v>
      </c>
      <c r="AV872" s="14" t="s">
        <v>84</v>
      </c>
      <c r="AW872" s="14" t="s">
        <v>36</v>
      </c>
      <c r="AX872" s="14" t="s">
        <v>82</v>
      </c>
      <c r="AY872" s="246" t="s">
        <v>141</v>
      </c>
    </row>
    <row r="873" spans="1:65" s="2" customFormat="1" ht="16.5" customHeight="1">
      <c r="A873" s="40"/>
      <c r="B873" s="41"/>
      <c r="C873" s="207" t="s">
        <v>1289</v>
      </c>
      <c r="D873" s="207" t="s">
        <v>144</v>
      </c>
      <c r="E873" s="208" t="s">
        <v>1290</v>
      </c>
      <c r="F873" s="209" t="s">
        <v>1291</v>
      </c>
      <c r="G873" s="210" t="s">
        <v>259</v>
      </c>
      <c r="H873" s="211">
        <v>293</v>
      </c>
      <c r="I873" s="212"/>
      <c r="J873" s="213">
        <f>ROUND(I873*H873,2)</f>
        <v>0</v>
      </c>
      <c r="K873" s="209" t="s">
        <v>148</v>
      </c>
      <c r="L873" s="46"/>
      <c r="M873" s="214" t="s">
        <v>19</v>
      </c>
      <c r="N873" s="215" t="s">
        <v>45</v>
      </c>
      <c r="O873" s="86"/>
      <c r="P873" s="216">
        <f>O873*H873</f>
        <v>0</v>
      </c>
      <c r="Q873" s="216">
        <v>0</v>
      </c>
      <c r="R873" s="216">
        <f>Q873*H873</f>
        <v>0</v>
      </c>
      <c r="S873" s="216">
        <v>0.0003</v>
      </c>
      <c r="T873" s="217">
        <f>S873*H873</f>
        <v>0.08789999999999999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8" t="s">
        <v>245</v>
      </c>
      <c r="AT873" s="218" t="s">
        <v>144</v>
      </c>
      <c r="AU873" s="218" t="s">
        <v>84</v>
      </c>
      <c r="AY873" s="19" t="s">
        <v>141</v>
      </c>
      <c r="BE873" s="219">
        <f>IF(N873="základní",J873,0)</f>
        <v>0</v>
      </c>
      <c r="BF873" s="219">
        <f>IF(N873="snížená",J873,0)</f>
        <v>0</v>
      </c>
      <c r="BG873" s="219">
        <f>IF(N873="zákl. přenesená",J873,0)</f>
        <v>0</v>
      </c>
      <c r="BH873" s="219">
        <f>IF(N873="sníž. přenesená",J873,0)</f>
        <v>0</v>
      </c>
      <c r="BI873" s="219">
        <f>IF(N873="nulová",J873,0)</f>
        <v>0</v>
      </c>
      <c r="BJ873" s="19" t="s">
        <v>82</v>
      </c>
      <c r="BK873" s="219">
        <f>ROUND(I873*H873,2)</f>
        <v>0</v>
      </c>
      <c r="BL873" s="19" t="s">
        <v>245</v>
      </c>
      <c r="BM873" s="218" t="s">
        <v>1292</v>
      </c>
    </row>
    <row r="874" spans="1:47" s="2" customFormat="1" ht="12">
      <c r="A874" s="40"/>
      <c r="B874" s="41"/>
      <c r="C874" s="42"/>
      <c r="D874" s="220" t="s">
        <v>150</v>
      </c>
      <c r="E874" s="42"/>
      <c r="F874" s="221" t="s">
        <v>1293</v>
      </c>
      <c r="G874" s="42"/>
      <c r="H874" s="42"/>
      <c r="I874" s="222"/>
      <c r="J874" s="42"/>
      <c r="K874" s="42"/>
      <c r="L874" s="46"/>
      <c r="M874" s="223"/>
      <c r="N874" s="224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150</v>
      </c>
      <c r="AU874" s="19" t="s">
        <v>84</v>
      </c>
    </row>
    <row r="875" spans="1:51" s="13" customFormat="1" ht="12">
      <c r="A875" s="13"/>
      <c r="B875" s="225"/>
      <c r="C875" s="226"/>
      <c r="D875" s="227" t="s">
        <v>152</v>
      </c>
      <c r="E875" s="228" t="s">
        <v>19</v>
      </c>
      <c r="F875" s="229" t="s">
        <v>180</v>
      </c>
      <c r="G875" s="226"/>
      <c r="H875" s="228" t="s">
        <v>19</v>
      </c>
      <c r="I875" s="230"/>
      <c r="J875" s="226"/>
      <c r="K875" s="226"/>
      <c r="L875" s="231"/>
      <c r="M875" s="232"/>
      <c r="N875" s="233"/>
      <c r="O875" s="233"/>
      <c r="P875" s="233"/>
      <c r="Q875" s="233"/>
      <c r="R875" s="233"/>
      <c r="S875" s="233"/>
      <c r="T875" s="23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5" t="s">
        <v>152</v>
      </c>
      <c r="AU875" s="235" t="s">
        <v>84</v>
      </c>
      <c r="AV875" s="13" t="s">
        <v>82</v>
      </c>
      <c r="AW875" s="13" t="s">
        <v>36</v>
      </c>
      <c r="AX875" s="13" t="s">
        <v>74</v>
      </c>
      <c r="AY875" s="235" t="s">
        <v>141</v>
      </c>
    </row>
    <row r="876" spans="1:51" s="14" customFormat="1" ht="12">
      <c r="A876" s="14"/>
      <c r="B876" s="236"/>
      <c r="C876" s="237"/>
      <c r="D876" s="227" t="s">
        <v>152</v>
      </c>
      <c r="E876" s="238" t="s">
        <v>19</v>
      </c>
      <c r="F876" s="239" t="s">
        <v>626</v>
      </c>
      <c r="G876" s="237"/>
      <c r="H876" s="240">
        <v>90</v>
      </c>
      <c r="I876" s="241"/>
      <c r="J876" s="237"/>
      <c r="K876" s="237"/>
      <c r="L876" s="242"/>
      <c r="M876" s="243"/>
      <c r="N876" s="244"/>
      <c r="O876" s="244"/>
      <c r="P876" s="244"/>
      <c r="Q876" s="244"/>
      <c r="R876" s="244"/>
      <c r="S876" s="244"/>
      <c r="T876" s="24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6" t="s">
        <v>152</v>
      </c>
      <c r="AU876" s="246" t="s">
        <v>84</v>
      </c>
      <c r="AV876" s="14" t="s">
        <v>84</v>
      </c>
      <c r="AW876" s="14" t="s">
        <v>36</v>
      </c>
      <c r="AX876" s="14" t="s">
        <v>74</v>
      </c>
      <c r="AY876" s="246" t="s">
        <v>141</v>
      </c>
    </row>
    <row r="877" spans="1:51" s="13" customFormat="1" ht="12">
      <c r="A877" s="13"/>
      <c r="B877" s="225"/>
      <c r="C877" s="226"/>
      <c r="D877" s="227" t="s">
        <v>152</v>
      </c>
      <c r="E877" s="228" t="s">
        <v>19</v>
      </c>
      <c r="F877" s="229" t="s">
        <v>194</v>
      </c>
      <c r="G877" s="226"/>
      <c r="H877" s="228" t="s">
        <v>19</v>
      </c>
      <c r="I877" s="230"/>
      <c r="J877" s="226"/>
      <c r="K877" s="226"/>
      <c r="L877" s="231"/>
      <c r="M877" s="232"/>
      <c r="N877" s="233"/>
      <c r="O877" s="233"/>
      <c r="P877" s="233"/>
      <c r="Q877" s="233"/>
      <c r="R877" s="233"/>
      <c r="S877" s="233"/>
      <c r="T877" s="23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5" t="s">
        <v>152</v>
      </c>
      <c r="AU877" s="235" t="s">
        <v>84</v>
      </c>
      <c r="AV877" s="13" t="s">
        <v>82</v>
      </c>
      <c r="AW877" s="13" t="s">
        <v>36</v>
      </c>
      <c r="AX877" s="13" t="s">
        <v>74</v>
      </c>
      <c r="AY877" s="235" t="s">
        <v>141</v>
      </c>
    </row>
    <row r="878" spans="1:51" s="14" customFormat="1" ht="12">
      <c r="A878" s="14"/>
      <c r="B878" s="236"/>
      <c r="C878" s="237"/>
      <c r="D878" s="227" t="s">
        <v>152</v>
      </c>
      <c r="E878" s="238" t="s">
        <v>19</v>
      </c>
      <c r="F878" s="239" t="s">
        <v>427</v>
      </c>
      <c r="G878" s="237"/>
      <c r="H878" s="240">
        <v>45</v>
      </c>
      <c r="I878" s="241"/>
      <c r="J878" s="237"/>
      <c r="K878" s="237"/>
      <c r="L878" s="242"/>
      <c r="M878" s="243"/>
      <c r="N878" s="244"/>
      <c r="O878" s="244"/>
      <c r="P878" s="244"/>
      <c r="Q878" s="244"/>
      <c r="R878" s="244"/>
      <c r="S878" s="244"/>
      <c r="T878" s="245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6" t="s">
        <v>152</v>
      </c>
      <c r="AU878" s="246" t="s">
        <v>84</v>
      </c>
      <c r="AV878" s="14" t="s">
        <v>84</v>
      </c>
      <c r="AW878" s="14" t="s">
        <v>36</v>
      </c>
      <c r="AX878" s="14" t="s">
        <v>74</v>
      </c>
      <c r="AY878" s="246" t="s">
        <v>141</v>
      </c>
    </row>
    <row r="879" spans="1:51" s="13" customFormat="1" ht="12">
      <c r="A879" s="13"/>
      <c r="B879" s="225"/>
      <c r="C879" s="226"/>
      <c r="D879" s="227" t="s">
        <v>152</v>
      </c>
      <c r="E879" s="228" t="s">
        <v>19</v>
      </c>
      <c r="F879" s="229" t="s">
        <v>196</v>
      </c>
      <c r="G879" s="226"/>
      <c r="H879" s="228" t="s">
        <v>19</v>
      </c>
      <c r="I879" s="230"/>
      <c r="J879" s="226"/>
      <c r="K879" s="226"/>
      <c r="L879" s="231"/>
      <c r="M879" s="232"/>
      <c r="N879" s="233"/>
      <c r="O879" s="233"/>
      <c r="P879" s="233"/>
      <c r="Q879" s="233"/>
      <c r="R879" s="233"/>
      <c r="S879" s="233"/>
      <c r="T879" s="23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5" t="s">
        <v>152</v>
      </c>
      <c r="AU879" s="235" t="s">
        <v>84</v>
      </c>
      <c r="AV879" s="13" t="s">
        <v>82</v>
      </c>
      <c r="AW879" s="13" t="s">
        <v>36</v>
      </c>
      <c r="AX879" s="13" t="s">
        <v>74</v>
      </c>
      <c r="AY879" s="235" t="s">
        <v>141</v>
      </c>
    </row>
    <row r="880" spans="1:51" s="14" customFormat="1" ht="12">
      <c r="A880" s="14"/>
      <c r="B880" s="236"/>
      <c r="C880" s="237"/>
      <c r="D880" s="227" t="s">
        <v>152</v>
      </c>
      <c r="E880" s="238" t="s">
        <v>19</v>
      </c>
      <c r="F880" s="239" t="s">
        <v>405</v>
      </c>
      <c r="G880" s="237"/>
      <c r="H880" s="240">
        <v>41</v>
      </c>
      <c r="I880" s="241"/>
      <c r="J880" s="237"/>
      <c r="K880" s="237"/>
      <c r="L880" s="242"/>
      <c r="M880" s="243"/>
      <c r="N880" s="244"/>
      <c r="O880" s="244"/>
      <c r="P880" s="244"/>
      <c r="Q880" s="244"/>
      <c r="R880" s="244"/>
      <c r="S880" s="244"/>
      <c r="T880" s="24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6" t="s">
        <v>152</v>
      </c>
      <c r="AU880" s="246" t="s">
        <v>84</v>
      </c>
      <c r="AV880" s="14" t="s">
        <v>84</v>
      </c>
      <c r="AW880" s="14" t="s">
        <v>36</v>
      </c>
      <c r="AX880" s="14" t="s">
        <v>74</v>
      </c>
      <c r="AY880" s="246" t="s">
        <v>141</v>
      </c>
    </row>
    <row r="881" spans="1:51" s="13" customFormat="1" ht="12">
      <c r="A881" s="13"/>
      <c r="B881" s="225"/>
      <c r="C881" s="226"/>
      <c r="D881" s="227" t="s">
        <v>152</v>
      </c>
      <c r="E881" s="228" t="s">
        <v>19</v>
      </c>
      <c r="F881" s="229" t="s">
        <v>198</v>
      </c>
      <c r="G881" s="226"/>
      <c r="H881" s="228" t="s">
        <v>19</v>
      </c>
      <c r="I881" s="230"/>
      <c r="J881" s="226"/>
      <c r="K881" s="226"/>
      <c r="L881" s="231"/>
      <c r="M881" s="232"/>
      <c r="N881" s="233"/>
      <c r="O881" s="233"/>
      <c r="P881" s="233"/>
      <c r="Q881" s="233"/>
      <c r="R881" s="233"/>
      <c r="S881" s="233"/>
      <c r="T881" s="23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5" t="s">
        <v>152</v>
      </c>
      <c r="AU881" s="235" t="s">
        <v>84</v>
      </c>
      <c r="AV881" s="13" t="s">
        <v>82</v>
      </c>
      <c r="AW881" s="13" t="s">
        <v>36</v>
      </c>
      <c r="AX881" s="13" t="s">
        <v>74</v>
      </c>
      <c r="AY881" s="235" t="s">
        <v>141</v>
      </c>
    </row>
    <row r="882" spans="1:51" s="14" customFormat="1" ht="12">
      <c r="A882" s="14"/>
      <c r="B882" s="236"/>
      <c r="C882" s="237"/>
      <c r="D882" s="227" t="s">
        <v>152</v>
      </c>
      <c r="E882" s="238" t="s">
        <v>19</v>
      </c>
      <c r="F882" s="239" t="s">
        <v>351</v>
      </c>
      <c r="G882" s="237"/>
      <c r="H882" s="240">
        <v>32</v>
      </c>
      <c r="I882" s="241"/>
      <c r="J882" s="237"/>
      <c r="K882" s="237"/>
      <c r="L882" s="242"/>
      <c r="M882" s="243"/>
      <c r="N882" s="244"/>
      <c r="O882" s="244"/>
      <c r="P882" s="244"/>
      <c r="Q882" s="244"/>
      <c r="R882" s="244"/>
      <c r="S882" s="244"/>
      <c r="T882" s="24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6" t="s">
        <v>152</v>
      </c>
      <c r="AU882" s="246" t="s">
        <v>84</v>
      </c>
      <c r="AV882" s="14" t="s">
        <v>84</v>
      </c>
      <c r="AW882" s="14" t="s">
        <v>36</v>
      </c>
      <c r="AX882" s="14" t="s">
        <v>74</v>
      </c>
      <c r="AY882" s="246" t="s">
        <v>141</v>
      </c>
    </row>
    <row r="883" spans="1:51" s="13" customFormat="1" ht="12">
      <c r="A883" s="13"/>
      <c r="B883" s="225"/>
      <c r="C883" s="226"/>
      <c r="D883" s="227" t="s">
        <v>152</v>
      </c>
      <c r="E883" s="228" t="s">
        <v>19</v>
      </c>
      <c r="F883" s="229" t="s">
        <v>200</v>
      </c>
      <c r="G883" s="226"/>
      <c r="H883" s="228" t="s">
        <v>19</v>
      </c>
      <c r="I883" s="230"/>
      <c r="J883" s="226"/>
      <c r="K883" s="226"/>
      <c r="L883" s="231"/>
      <c r="M883" s="232"/>
      <c r="N883" s="233"/>
      <c r="O883" s="233"/>
      <c r="P883" s="233"/>
      <c r="Q883" s="233"/>
      <c r="R883" s="233"/>
      <c r="S883" s="233"/>
      <c r="T883" s="23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5" t="s">
        <v>152</v>
      </c>
      <c r="AU883" s="235" t="s">
        <v>84</v>
      </c>
      <c r="AV883" s="13" t="s">
        <v>82</v>
      </c>
      <c r="AW883" s="13" t="s">
        <v>36</v>
      </c>
      <c r="AX883" s="13" t="s">
        <v>74</v>
      </c>
      <c r="AY883" s="235" t="s">
        <v>141</v>
      </c>
    </row>
    <row r="884" spans="1:51" s="14" customFormat="1" ht="12">
      <c r="A884" s="14"/>
      <c r="B884" s="236"/>
      <c r="C884" s="237"/>
      <c r="D884" s="227" t="s">
        <v>152</v>
      </c>
      <c r="E884" s="238" t="s">
        <v>19</v>
      </c>
      <c r="F884" s="239" t="s">
        <v>345</v>
      </c>
      <c r="G884" s="237"/>
      <c r="H884" s="240">
        <v>40</v>
      </c>
      <c r="I884" s="241"/>
      <c r="J884" s="237"/>
      <c r="K884" s="237"/>
      <c r="L884" s="242"/>
      <c r="M884" s="243"/>
      <c r="N884" s="244"/>
      <c r="O884" s="244"/>
      <c r="P884" s="244"/>
      <c r="Q884" s="244"/>
      <c r="R884" s="244"/>
      <c r="S884" s="244"/>
      <c r="T884" s="245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6" t="s">
        <v>152</v>
      </c>
      <c r="AU884" s="246" t="s">
        <v>84</v>
      </c>
      <c r="AV884" s="14" t="s">
        <v>84</v>
      </c>
      <c r="AW884" s="14" t="s">
        <v>36</v>
      </c>
      <c r="AX884" s="14" t="s">
        <v>74</v>
      </c>
      <c r="AY884" s="246" t="s">
        <v>141</v>
      </c>
    </row>
    <row r="885" spans="1:51" s="13" customFormat="1" ht="12">
      <c r="A885" s="13"/>
      <c r="B885" s="225"/>
      <c r="C885" s="226"/>
      <c r="D885" s="227" t="s">
        <v>152</v>
      </c>
      <c r="E885" s="228" t="s">
        <v>19</v>
      </c>
      <c r="F885" s="229" t="s">
        <v>201</v>
      </c>
      <c r="G885" s="226"/>
      <c r="H885" s="228" t="s">
        <v>19</v>
      </c>
      <c r="I885" s="230"/>
      <c r="J885" s="226"/>
      <c r="K885" s="226"/>
      <c r="L885" s="231"/>
      <c r="M885" s="232"/>
      <c r="N885" s="233"/>
      <c r="O885" s="233"/>
      <c r="P885" s="233"/>
      <c r="Q885" s="233"/>
      <c r="R885" s="233"/>
      <c r="S885" s="233"/>
      <c r="T885" s="23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5" t="s">
        <v>152</v>
      </c>
      <c r="AU885" s="235" t="s">
        <v>84</v>
      </c>
      <c r="AV885" s="13" t="s">
        <v>82</v>
      </c>
      <c r="AW885" s="13" t="s">
        <v>36</v>
      </c>
      <c r="AX885" s="13" t="s">
        <v>74</v>
      </c>
      <c r="AY885" s="235" t="s">
        <v>141</v>
      </c>
    </row>
    <row r="886" spans="1:51" s="14" customFormat="1" ht="12">
      <c r="A886" s="14"/>
      <c r="B886" s="236"/>
      <c r="C886" s="237"/>
      <c r="D886" s="227" t="s">
        <v>152</v>
      </c>
      <c r="E886" s="238" t="s">
        <v>19</v>
      </c>
      <c r="F886" s="239" t="s">
        <v>427</v>
      </c>
      <c r="G886" s="237"/>
      <c r="H886" s="240">
        <v>45</v>
      </c>
      <c r="I886" s="241"/>
      <c r="J886" s="237"/>
      <c r="K886" s="237"/>
      <c r="L886" s="242"/>
      <c r="M886" s="243"/>
      <c r="N886" s="244"/>
      <c r="O886" s="244"/>
      <c r="P886" s="244"/>
      <c r="Q886" s="244"/>
      <c r="R886" s="244"/>
      <c r="S886" s="244"/>
      <c r="T886" s="24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6" t="s">
        <v>152</v>
      </c>
      <c r="AU886" s="246" t="s">
        <v>84</v>
      </c>
      <c r="AV886" s="14" t="s">
        <v>84</v>
      </c>
      <c r="AW886" s="14" t="s">
        <v>36</v>
      </c>
      <c r="AX886" s="14" t="s">
        <v>74</v>
      </c>
      <c r="AY886" s="246" t="s">
        <v>141</v>
      </c>
    </row>
    <row r="887" spans="1:51" s="15" customFormat="1" ht="12">
      <c r="A887" s="15"/>
      <c r="B887" s="247"/>
      <c r="C887" s="248"/>
      <c r="D887" s="227" t="s">
        <v>152</v>
      </c>
      <c r="E887" s="249" t="s">
        <v>19</v>
      </c>
      <c r="F887" s="250" t="s">
        <v>205</v>
      </c>
      <c r="G887" s="248"/>
      <c r="H887" s="251">
        <v>293</v>
      </c>
      <c r="I887" s="252"/>
      <c r="J887" s="248"/>
      <c r="K887" s="248"/>
      <c r="L887" s="253"/>
      <c r="M887" s="254"/>
      <c r="N887" s="255"/>
      <c r="O887" s="255"/>
      <c r="P887" s="255"/>
      <c r="Q887" s="255"/>
      <c r="R887" s="255"/>
      <c r="S887" s="255"/>
      <c r="T887" s="256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57" t="s">
        <v>152</v>
      </c>
      <c r="AU887" s="257" t="s">
        <v>84</v>
      </c>
      <c r="AV887" s="15" t="s">
        <v>142</v>
      </c>
      <c r="AW887" s="15" t="s">
        <v>36</v>
      </c>
      <c r="AX887" s="15" t="s">
        <v>82</v>
      </c>
      <c r="AY887" s="257" t="s">
        <v>141</v>
      </c>
    </row>
    <row r="888" spans="1:65" s="2" customFormat="1" ht="16.5" customHeight="1">
      <c r="A888" s="40"/>
      <c r="B888" s="41"/>
      <c r="C888" s="207" t="s">
        <v>1294</v>
      </c>
      <c r="D888" s="207" t="s">
        <v>144</v>
      </c>
      <c r="E888" s="208" t="s">
        <v>1295</v>
      </c>
      <c r="F888" s="209" t="s">
        <v>1296</v>
      </c>
      <c r="G888" s="210" t="s">
        <v>259</v>
      </c>
      <c r="H888" s="211">
        <v>65</v>
      </c>
      <c r="I888" s="212"/>
      <c r="J888" s="213">
        <f>ROUND(I888*H888,2)</f>
        <v>0</v>
      </c>
      <c r="K888" s="209" t="s">
        <v>148</v>
      </c>
      <c r="L888" s="46"/>
      <c r="M888" s="214" t="s">
        <v>19</v>
      </c>
      <c r="N888" s="215" t="s">
        <v>45</v>
      </c>
      <c r="O888" s="86"/>
      <c r="P888" s="216">
        <f>O888*H888</f>
        <v>0</v>
      </c>
      <c r="Q888" s="216">
        <v>0</v>
      </c>
      <c r="R888" s="216">
        <f>Q888*H888</f>
        <v>0</v>
      </c>
      <c r="S888" s="216">
        <v>0</v>
      </c>
      <c r="T888" s="217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8" t="s">
        <v>245</v>
      </c>
      <c r="AT888" s="218" t="s">
        <v>144</v>
      </c>
      <c r="AU888" s="218" t="s">
        <v>84</v>
      </c>
      <c r="AY888" s="19" t="s">
        <v>141</v>
      </c>
      <c r="BE888" s="219">
        <f>IF(N888="základní",J888,0)</f>
        <v>0</v>
      </c>
      <c r="BF888" s="219">
        <f>IF(N888="snížená",J888,0)</f>
        <v>0</v>
      </c>
      <c r="BG888" s="219">
        <f>IF(N888="zákl. přenesená",J888,0)</f>
        <v>0</v>
      </c>
      <c r="BH888" s="219">
        <f>IF(N888="sníž. přenesená",J888,0)</f>
        <v>0</v>
      </c>
      <c r="BI888" s="219">
        <f>IF(N888="nulová",J888,0)</f>
        <v>0</v>
      </c>
      <c r="BJ888" s="19" t="s">
        <v>82</v>
      </c>
      <c r="BK888" s="219">
        <f>ROUND(I888*H888,2)</f>
        <v>0</v>
      </c>
      <c r="BL888" s="19" t="s">
        <v>245</v>
      </c>
      <c r="BM888" s="218" t="s">
        <v>1297</v>
      </c>
    </row>
    <row r="889" spans="1:47" s="2" customFormat="1" ht="12">
      <c r="A889" s="40"/>
      <c r="B889" s="41"/>
      <c r="C889" s="42"/>
      <c r="D889" s="220" t="s">
        <v>150</v>
      </c>
      <c r="E889" s="42"/>
      <c r="F889" s="221" t="s">
        <v>1298</v>
      </c>
      <c r="G889" s="42"/>
      <c r="H889" s="42"/>
      <c r="I889" s="222"/>
      <c r="J889" s="42"/>
      <c r="K889" s="42"/>
      <c r="L889" s="46"/>
      <c r="M889" s="223"/>
      <c r="N889" s="224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150</v>
      </c>
      <c r="AU889" s="19" t="s">
        <v>84</v>
      </c>
    </row>
    <row r="890" spans="1:51" s="13" customFormat="1" ht="12">
      <c r="A890" s="13"/>
      <c r="B890" s="225"/>
      <c r="C890" s="226"/>
      <c r="D890" s="227" t="s">
        <v>152</v>
      </c>
      <c r="E890" s="228" t="s">
        <v>19</v>
      </c>
      <c r="F890" s="229" t="s">
        <v>201</v>
      </c>
      <c r="G890" s="226"/>
      <c r="H890" s="228" t="s">
        <v>19</v>
      </c>
      <c r="I890" s="230"/>
      <c r="J890" s="226"/>
      <c r="K890" s="226"/>
      <c r="L890" s="231"/>
      <c r="M890" s="232"/>
      <c r="N890" s="233"/>
      <c r="O890" s="233"/>
      <c r="P890" s="233"/>
      <c r="Q890" s="233"/>
      <c r="R890" s="233"/>
      <c r="S890" s="233"/>
      <c r="T890" s="23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5" t="s">
        <v>152</v>
      </c>
      <c r="AU890" s="235" t="s">
        <v>84</v>
      </c>
      <c r="AV890" s="13" t="s">
        <v>82</v>
      </c>
      <c r="AW890" s="13" t="s">
        <v>36</v>
      </c>
      <c r="AX890" s="13" t="s">
        <v>74</v>
      </c>
      <c r="AY890" s="235" t="s">
        <v>141</v>
      </c>
    </row>
    <row r="891" spans="1:51" s="14" customFormat="1" ht="12">
      <c r="A891" s="14"/>
      <c r="B891" s="236"/>
      <c r="C891" s="237"/>
      <c r="D891" s="227" t="s">
        <v>152</v>
      </c>
      <c r="E891" s="238" t="s">
        <v>19</v>
      </c>
      <c r="F891" s="239" t="s">
        <v>335</v>
      </c>
      <c r="G891" s="237"/>
      <c r="H891" s="240">
        <v>65</v>
      </c>
      <c r="I891" s="241"/>
      <c r="J891" s="237"/>
      <c r="K891" s="237"/>
      <c r="L891" s="242"/>
      <c r="M891" s="243"/>
      <c r="N891" s="244"/>
      <c r="O891" s="244"/>
      <c r="P891" s="244"/>
      <c r="Q891" s="244"/>
      <c r="R891" s="244"/>
      <c r="S891" s="244"/>
      <c r="T891" s="245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6" t="s">
        <v>152</v>
      </c>
      <c r="AU891" s="246" t="s">
        <v>84</v>
      </c>
      <c r="AV891" s="14" t="s">
        <v>84</v>
      </c>
      <c r="AW891" s="14" t="s">
        <v>36</v>
      </c>
      <c r="AX891" s="14" t="s">
        <v>82</v>
      </c>
      <c r="AY891" s="246" t="s">
        <v>141</v>
      </c>
    </row>
    <row r="892" spans="1:65" s="2" customFormat="1" ht="16.5" customHeight="1">
      <c r="A892" s="40"/>
      <c r="B892" s="41"/>
      <c r="C892" s="261" t="s">
        <v>1299</v>
      </c>
      <c r="D892" s="261" t="s">
        <v>400</v>
      </c>
      <c r="E892" s="262" t="s">
        <v>1300</v>
      </c>
      <c r="F892" s="263" t="s">
        <v>1301</v>
      </c>
      <c r="G892" s="264" t="s">
        <v>259</v>
      </c>
      <c r="H892" s="265">
        <v>66.3</v>
      </c>
      <c r="I892" s="266"/>
      <c r="J892" s="267">
        <f>ROUND(I892*H892,2)</f>
        <v>0</v>
      </c>
      <c r="K892" s="263" t="s">
        <v>19</v>
      </c>
      <c r="L892" s="268"/>
      <c r="M892" s="269" t="s">
        <v>19</v>
      </c>
      <c r="N892" s="270" t="s">
        <v>45</v>
      </c>
      <c r="O892" s="86"/>
      <c r="P892" s="216">
        <f>O892*H892</f>
        <v>0</v>
      </c>
      <c r="Q892" s="216">
        <v>0</v>
      </c>
      <c r="R892" s="216">
        <f>Q892*H892</f>
        <v>0</v>
      </c>
      <c r="S892" s="216">
        <v>0</v>
      </c>
      <c r="T892" s="217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8" t="s">
        <v>351</v>
      </c>
      <c r="AT892" s="218" t="s">
        <v>400</v>
      </c>
      <c r="AU892" s="218" t="s">
        <v>84</v>
      </c>
      <c r="AY892" s="19" t="s">
        <v>141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19" t="s">
        <v>82</v>
      </c>
      <c r="BK892" s="219">
        <f>ROUND(I892*H892,2)</f>
        <v>0</v>
      </c>
      <c r="BL892" s="19" t="s">
        <v>245</v>
      </c>
      <c r="BM892" s="218" t="s">
        <v>1302</v>
      </c>
    </row>
    <row r="893" spans="1:51" s="14" customFormat="1" ht="12">
      <c r="A893" s="14"/>
      <c r="B893" s="236"/>
      <c r="C893" s="237"/>
      <c r="D893" s="227" t="s">
        <v>152</v>
      </c>
      <c r="E893" s="237"/>
      <c r="F893" s="239" t="s">
        <v>1303</v>
      </c>
      <c r="G893" s="237"/>
      <c r="H893" s="240">
        <v>66.3</v>
      </c>
      <c r="I893" s="241"/>
      <c r="J893" s="237"/>
      <c r="K893" s="237"/>
      <c r="L893" s="242"/>
      <c r="M893" s="243"/>
      <c r="N893" s="244"/>
      <c r="O893" s="244"/>
      <c r="P893" s="244"/>
      <c r="Q893" s="244"/>
      <c r="R893" s="244"/>
      <c r="S893" s="244"/>
      <c r="T893" s="24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6" t="s">
        <v>152</v>
      </c>
      <c r="AU893" s="246" t="s">
        <v>84</v>
      </c>
      <c r="AV893" s="14" t="s">
        <v>84</v>
      </c>
      <c r="AW893" s="14" t="s">
        <v>4</v>
      </c>
      <c r="AX893" s="14" t="s">
        <v>82</v>
      </c>
      <c r="AY893" s="246" t="s">
        <v>141</v>
      </c>
    </row>
    <row r="894" spans="1:65" s="2" customFormat="1" ht="16.5" customHeight="1">
      <c r="A894" s="40"/>
      <c r="B894" s="41"/>
      <c r="C894" s="207" t="s">
        <v>1304</v>
      </c>
      <c r="D894" s="207" t="s">
        <v>144</v>
      </c>
      <c r="E894" s="208" t="s">
        <v>1305</v>
      </c>
      <c r="F894" s="209" t="s">
        <v>1306</v>
      </c>
      <c r="G894" s="210" t="s">
        <v>259</v>
      </c>
      <c r="H894" s="211">
        <v>261</v>
      </c>
      <c r="I894" s="212"/>
      <c r="J894" s="213">
        <f>ROUND(I894*H894,2)</f>
        <v>0</v>
      </c>
      <c r="K894" s="209" t="s">
        <v>148</v>
      </c>
      <c r="L894" s="46"/>
      <c r="M894" s="214" t="s">
        <v>19</v>
      </c>
      <c r="N894" s="215" t="s">
        <v>45</v>
      </c>
      <c r="O894" s="86"/>
      <c r="P894" s="216">
        <f>O894*H894</f>
        <v>0</v>
      </c>
      <c r="Q894" s="216">
        <v>0</v>
      </c>
      <c r="R894" s="216">
        <f>Q894*H894</f>
        <v>0</v>
      </c>
      <c r="S894" s="216">
        <v>0</v>
      </c>
      <c r="T894" s="217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8" t="s">
        <v>245</v>
      </c>
      <c r="AT894" s="218" t="s">
        <v>144</v>
      </c>
      <c r="AU894" s="218" t="s">
        <v>84</v>
      </c>
      <c r="AY894" s="19" t="s">
        <v>141</v>
      </c>
      <c r="BE894" s="219">
        <f>IF(N894="základní",J894,0)</f>
        <v>0</v>
      </c>
      <c r="BF894" s="219">
        <f>IF(N894="snížená",J894,0)</f>
        <v>0</v>
      </c>
      <c r="BG894" s="219">
        <f>IF(N894="zákl. přenesená",J894,0)</f>
        <v>0</v>
      </c>
      <c r="BH894" s="219">
        <f>IF(N894="sníž. přenesená",J894,0)</f>
        <v>0</v>
      </c>
      <c r="BI894" s="219">
        <f>IF(N894="nulová",J894,0)</f>
        <v>0</v>
      </c>
      <c r="BJ894" s="19" t="s">
        <v>82</v>
      </c>
      <c r="BK894" s="219">
        <f>ROUND(I894*H894,2)</f>
        <v>0</v>
      </c>
      <c r="BL894" s="19" t="s">
        <v>245</v>
      </c>
      <c r="BM894" s="218" t="s">
        <v>1307</v>
      </c>
    </row>
    <row r="895" spans="1:47" s="2" customFormat="1" ht="12">
      <c r="A895" s="40"/>
      <c r="B895" s="41"/>
      <c r="C895" s="42"/>
      <c r="D895" s="220" t="s">
        <v>150</v>
      </c>
      <c r="E895" s="42"/>
      <c r="F895" s="221" t="s">
        <v>1308</v>
      </c>
      <c r="G895" s="42"/>
      <c r="H895" s="42"/>
      <c r="I895" s="222"/>
      <c r="J895" s="42"/>
      <c r="K895" s="42"/>
      <c r="L895" s="46"/>
      <c r="M895" s="223"/>
      <c r="N895" s="224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150</v>
      </c>
      <c r="AU895" s="19" t="s">
        <v>84</v>
      </c>
    </row>
    <row r="896" spans="1:51" s="14" customFormat="1" ht="12">
      <c r="A896" s="14"/>
      <c r="B896" s="236"/>
      <c r="C896" s="237"/>
      <c r="D896" s="227" t="s">
        <v>152</v>
      </c>
      <c r="E896" s="238" t="s">
        <v>19</v>
      </c>
      <c r="F896" s="239" t="s">
        <v>1309</v>
      </c>
      <c r="G896" s="237"/>
      <c r="H896" s="240">
        <v>261</v>
      </c>
      <c r="I896" s="241"/>
      <c r="J896" s="237"/>
      <c r="K896" s="237"/>
      <c r="L896" s="242"/>
      <c r="M896" s="243"/>
      <c r="N896" s="244"/>
      <c r="O896" s="244"/>
      <c r="P896" s="244"/>
      <c r="Q896" s="244"/>
      <c r="R896" s="244"/>
      <c r="S896" s="244"/>
      <c r="T896" s="24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6" t="s">
        <v>152</v>
      </c>
      <c r="AU896" s="246" t="s">
        <v>84</v>
      </c>
      <c r="AV896" s="14" t="s">
        <v>84</v>
      </c>
      <c r="AW896" s="14" t="s">
        <v>36</v>
      </c>
      <c r="AX896" s="14" t="s">
        <v>82</v>
      </c>
      <c r="AY896" s="246" t="s">
        <v>141</v>
      </c>
    </row>
    <row r="897" spans="1:65" s="2" customFormat="1" ht="24.15" customHeight="1">
      <c r="A897" s="40"/>
      <c r="B897" s="41"/>
      <c r="C897" s="261" t="s">
        <v>1310</v>
      </c>
      <c r="D897" s="261" t="s">
        <v>400</v>
      </c>
      <c r="E897" s="262" t="s">
        <v>1274</v>
      </c>
      <c r="F897" s="263" t="s">
        <v>1275</v>
      </c>
      <c r="G897" s="264" t="s">
        <v>147</v>
      </c>
      <c r="H897" s="265">
        <v>28.71</v>
      </c>
      <c r="I897" s="266"/>
      <c r="J897" s="267">
        <f>ROUND(I897*H897,2)</f>
        <v>0</v>
      </c>
      <c r="K897" s="263" t="s">
        <v>148</v>
      </c>
      <c r="L897" s="268"/>
      <c r="M897" s="269" t="s">
        <v>19</v>
      </c>
      <c r="N897" s="270" t="s">
        <v>45</v>
      </c>
      <c r="O897" s="86"/>
      <c r="P897" s="216">
        <f>O897*H897</f>
        <v>0</v>
      </c>
      <c r="Q897" s="216">
        <v>0.0026</v>
      </c>
      <c r="R897" s="216">
        <f>Q897*H897</f>
        <v>0.074646</v>
      </c>
      <c r="S897" s="216">
        <v>0</v>
      </c>
      <c r="T897" s="217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18" t="s">
        <v>351</v>
      </c>
      <c r="AT897" s="218" t="s">
        <v>400</v>
      </c>
      <c r="AU897" s="218" t="s">
        <v>84</v>
      </c>
      <c r="AY897" s="19" t="s">
        <v>141</v>
      </c>
      <c r="BE897" s="219">
        <f>IF(N897="základní",J897,0)</f>
        <v>0</v>
      </c>
      <c r="BF897" s="219">
        <f>IF(N897="snížená",J897,0)</f>
        <v>0</v>
      </c>
      <c r="BG897" s="219">
        <f>IF(N897="zákl. přenesená",J897,0)</f>
        <v>0</v>
      </c>
      <c r="BH897" s="219">
        <f>IF(N897="sníž. přenesená",J897,0)</f>
        <v>0</v>
      </c>
      <c r="BI897" s="219">
        <f>IF(N897="nulová",J897,0)</f>
        <v>0</v>
      </c>
      <c r="BJ897" s="19" t="s">
        <v>82</v>
      </c>
      <c r="BK897" s="219">
        <f>ROUND(I897*H897,2)</f>
        <v>0</v>
      </c>
      <c r="BL897" s="19" t="s">
        <v>245</v>
      </c>
      <c r="BM897" s="218" t="s">
        <v>1311</v>
      </c>
    </row>
    <row r="898" spans="1:51" s="14" customFormat="1" ht="12">
      <c r="A898" s="14"/>
      <c r="B898" s="236"/>
      <c r="C898" s="237"/>
      <c r="D898" s="227" t="s">
        <v>152</v>
      </c>
      <c r="E898" s="237"/>
      <c r="F898" s="239" t="s">
        <v>1312</v>
      </c>
      <c r="G898" s="237"/>
      <c r="H898" s="240">
        <v>28.71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152</v>
      </c>
      <c r="AU898" s="246" t="s">
        <v>84</v>
      </c>
      <c r="AV898" s="14" t="s">
        <v>84</v>
      </c>
      <c r="AW898" s="14" t="s">
        <v>4</v>
      </c>
      <c r="AX898" s="14" t="s">
        <v>82</v>
      </c>
      <c r="AY898" s="246" t="s">
        <v>141</v>
      </c>
    </row>
    <row r="899" spans="1:65" s="2" customFormat="1" ht="16.5" customHeight="1">
      <c r="A899" s="40"/>
      <c r="B899" s="41"/>
      <c r="C899" s="207" t="s">
        <v>1313</v>
      </c>
      <c r="D899" s="207" t="s">
        <v>144</v>
      </c>
      <c r="E899" s="208" t="s">
        <v>1314</v>
      </c>
      <c r="F899" s="209" t="s">
        <v>1315</v>
      </c>
      <c r="G899" s="210" t="s">
        <v>147</v>
      </c>
      <c r="H899" s="211">
        <v>442</v>
      </c>
      <c r="I899" s="212"/>
      <c r="J899" s="213">
        <f>ROUND(I899*H899,2)</f>
        <v>0</v>
      </c>
      <c r="K899" s="209" t="s">
        <v>148</v>
      </c>
      <c r="L899" s="46"/>
      <c r="M899" s="214" t="s">
        <v>19</v>
      </c>
      <c r="N899" s="215" t="s">
        <v>45</v>
      </c>
      <c r="O899" s="86"/>
      <c r="P899" s="216">
        <f>O899*H899</f>
        <v>0</v>
      </c>
      <c r="Q899" s="216">
        <v>0</v>
      </c>
      <c r="R899" s="216">
        <f>Q899*H899</f>
        <v>0</v>
      </c>
      <c r="S899" s="216">
        <v>0</v>
      </c>
      <c r="T899" s="217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8" t="s">
        <v>245</v>
      </c>
      <c r="AT899" s="218" t="s">
        <v>144</v>
      </c>
      <c r="AU899" s="218" t="s">
        <v>84</v>
      </c>
      <c r="AY899" s="19" t="s">
        <v>141</v>
      </c>
      <c r="BE899" s="219">
        <f>IF(N899="základní",J899,0)</f>
        <v>0</v>
      </c>
      <c r="BF899" s="219">
        <f>IF(N899="snížená",J899,0)</f>
        <v>0</v>
      </c>
      <c r="BG899" s="219">
        <f>IF(N899="zákl. přenesená",J899,0)</f>
        <v>0</v>
      </c>
      <c r="BH899" s="219">
        <f>IF(N899="sníž. přenesená",J899,0)</f>
        <v>0</v>
      </c>
      <c r="BI899" s="219">
        <f>IF(N899="nulová",J899,0)</f>
        <v>0</v>
      </c>
      <c r="BJ899" s="19" t="s">
        <v>82</v>
      </c>
      <c r="BK899" s="219">
        <f>ROUND(I899*H899,2)</f>
        <v>0</v>
      </c>
      <c r="BL899" s="19" t="s">
        <v>245</v>
      </c>
      <c r="BM899" s="218" t="s">
        <v>1316</v>
      </c>
    </row>
    <row r="900" spans="1:47" s="2" customFormat="1" ht="12">
      <c r="A900" s="40"/>
      <c r="B900" s="41"/>
      <c r="C900" s="42"/>
      <c r="D900" s="220" t="s">
        <v>150</v>
      </c>
      <c r="E900" s="42"/>
      <c r="F900" s="221" t="s">
        <v>1317</v>
      </c>
      <c r="G900" s="42"/>
      <c r="H900" s="42"/>
      <c r="I900" s="222"/>
      <c r="J900" s="42"/>
      <c r="K900" s="42"/>
      <c r="L900" s="46"/>
      <c r="M900" s="223"/>
      <c r="N900" s="224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150</v>
      </c>
      <c r="AU900" s="19" t="s">
        <v>84</v>
      </c>
    </row>
    <row r="901" spans="1:51" s="14" customFormat="1" ht="12">
      <c r="A901" s="14"/>
      <c r="B901" s="236"/>
      <c r="C901" s="237"/>
      <c r="D901" s="227" t="s">
        <v>152</v>
      </c>
      <c r="E901" s="238" t="s">
        <v>19</v>
      </c>
      <c r="F901" s="239" t="s">
        <v>94</v>
      </c>
      <c r="G901" s="237"/>
      <c r="H901" s="240">
        <v>442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6" t="s">
        <v>152</v>
      </c>
      <c r="AU901" s="246" t="s">
        <v>84</v>
      </c>
      <c r="AV901" s="14" t="s">
        <v>84</v>
      </c>
      <c r="AW901" s="14" t="s">
        <v>36</v>
      </c>
      <c r="AX901" s="14" t="s">
        <v>82</v>
      </c>
      <c r="AY901" s="246" t="s">
        <v>141</v>
      </c>
    </row>
    <row r="902" spans="1:47" s="2" customFormat="1" ht="12">
      <c r="A902" s="40"/>
      <c r="B902" s="41"/>
      <c r="C902" s="42"/>
      <c r="D902" s="227" t="s">
        <v>293</v>
      </c>
      <c r="E902" s="42"/>
      <c r="F902" s="258" t="s">
        <v>294</v>
      </c>
      <c r="G902" s="42"/>
      <c r="H902" s="42"/>
      <c r="I902" s="42"/>
      <c r="J902" s="42"/>
      <c r="K902" s="42"/>
      <c r="L902" s="46"/>
      <c r="M902" s="223"/>
      <c r="N902" s="224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U902" s="19" t="s">
        <v>84</v>
      </c>
    </row>
    <row r="903" spans="1:47" s="2" customFormat="1" ht="12">
      <c r="A903" s="40"/>
      <c r="B903" s="41"/>
      <c r="C903" s="42"/>
      <c r="D903" s="227" t="s">
        <v>293</v>
      </c>
      <c r="E903" s="42"/>
      <c r="F903" s="259" t="s">
        <v>180</v>
      </c>
      <c r="G903" s="42"/>
      <c r="H903" s="260">
        <v>0</v>
      </c>
      <c r="I903" s="42"/>
      <c r="J903" s="42"/>
      <c r="K903" s="42"/>
      <c r="L903" s="46"/>
      <c r="M903" s="223"/>
      <c r="N903" s="224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U903" s="19" t="s">
        <v>84</v>
      </c>
    </row>
    <row r="904" spans="1:47" s="2" customFormat="1" ht="12">
      <c r="A904" s="40"/>
      <c r="B904" s="41"/>
      <c r="C904" s="42"/>
      <c r="D904" s="227" t="s">
        <v>293</v>
      </c>
      <c r="E904" s="42"/>
      <c r="F904" s="259" t="s">
        <v>295</v>
      </c>
      <c r="G904" s="42"/>
      <c r="H904" s="260">
        <v>115</v>
      </c>
      <c r="I904" s="42"/>
      <c r="J904" s="42"/>
      <c r="K904" s="42"/>
      <c r="L904" s="46"/>
      <c r="M904" s="223"/>
      <c r="N904" s="224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U904" s="19" t="s">
        <v>84</v>
      </c>
    </row>
    <row r="905" spans="1:47" s="2" customFormat="1" ht="12">
      <c r="A905" s="40"/>
      <c r="B905" s="41"/>
      <c r="C905" s="42"/>
      <c r="D905" s="227" t="s">
        <v>293</v>
      </c>
      <c r="E905" s="42"/>
      <c r="F905" s="259" t="s">
        <v>194</v>
      </c>
      <c r="G905" s="42"/>
      <c r="H905" s="260">
        <v>0</v>
      </c>
      <c r="I905" s="42"/>
      <c r="J905" s="42"/>
      <c r="K905" s="42"/>
      <c r="L905" s="46"/>
      <c r="M905" s="223"/>
      <c r="N905" s="224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U905" s="19" t="s">
        <v>84</v>
      </c>
    </row>
    <row r="906" spans="1:47" s="2" customFormat="1" ht="12">
      <c r="A906" s="40"/>
      <c r="B906" s="41"/>
      <c r="C906" s="42"/>
      <c r="D906" s="227" t="s">
        <v>293</v>
      </c>
      <c r="E906" s="42"/>
      <c r="F906" s="259" t="s">
        <v>296</v>
      </c>
      <c r="G906" s="42"/>
      <c r="H906" s="260">
        <v>60</v>
      </c>
      <c r="I906" s="42"/>
      <c r="J906" s="42"/>
      <c r="K906" s="42"/>
      <c r="L906" s="46"/>
      <c r="M906" s="223"/>
      <c r="N906" s="224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U906" s="19" t="s">
        <v>84</v>
      </c>
    </row>
    <row r="907" spans="1:47" s="2" customFormat="1" ht="12">
      <c r="A907" s="40"/>
      <c r="B907" s="41"/>
      <c r="C907" s="42"/>
      <c r="D907" s="227" t="s">
        <v>293</v>
      </c>
      <c r="E907" s="42"/>
      <c r="F907" s="259" t="s">
        <v>196</v>
      </c>
      <c r="G907" s="42"/>
      <c r="H907" s="260">
        <v>0</v>
      </c>
      <c r="I907" s="42"/>
      <c r="J907" s="42"/>
      <c r="K907" s="42"/>
      <c r="L907" s="46"/>
      <c r="M907" s="223"/>
      <c r="N907" s="224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U907" s="19" t="s">
        <v>84</v>
      </c>
    </row>
    <row r="908" spans="1:47" s="2" customFormat="1" ht="12">
      <c r="A908" s="40"/>
      <c r="B908" s="41"/>
      <c r="C908" s="42"/>
      <c r="D908" s="227" t="s">
        <v>293</v>
      </c>
      <c r="E908" s="42"/>
      <c r="F908" s="259" t="s">
        <v>297</v>
      </c>
      <c r="G908" s="42"/>
      <c r="H908" s="260">
        <v>68</v>
      </c>
      <c r="I908" s="42"/>
      <c r="J908" s="42"/>
      <c r="K908" s="42"/>
      <c r="L908" s="46"/>
      <c r="M908" s="223"/>
      <c r="N908" s="224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U908" s="19" t="s">
        <v>84</v>
      </c>
    </row>
    <row r="909" spans="1:47" s="2" customFormat="1" ht="12">
      <c r="A909" s="40"/>
      <c r="B909" s="41"/>
      <c r="C909" s="42"/>
      <c r="D909" s="227" t="s">
        <v>293</v>
      </c>
      <c r="E909" s="42"/>
      <c r="F909" s="259" t="s">
        <v>198</v>
      </c>
      <c r="G909" s="42"/>
      <c r="H909" s="260">
        <v>0</v>
      </c>
      <c r="I909" s="42"/>
      <c r="J909" s="42"/>
      <c r="K909" s="42"/>
      <c r="L909" s="46"/>
      <c r="M909" s="223"/>
      <c r="N909" s="224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U909" s="19" t="s">
        <v>84</v>
      </c>
    </row>
    <row r="910" spans="1:47" s="2" customFormat="1" ht="12">
      <c r="A910" s="40"/>
      <c r="B910" s="41"/>
      <c r="C910" s="42"/>
      <c r="D910" s="227" t="s">
        <v>293</v>
      </c>
      <c r="E910" s="42"/>
      <c r="F910" s="259" t="s">
        <v>298</v>
      </c>
      <c r="G910" s="42"/>
      <c r="H910" s="260">
        <v>54</v>
      </c>
      <c r="I910" s="42"/>
      <c r="J910" s="42"/>
      <c r="K910" s="42"/>
      <c r="L910" s="46"/>
      <c r="M910" s="223"/>
      <c r="N910" s="224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U910" s="19" t="s">
        <v>84</v>
      </c>
    </row>
    <row r="911" spans="1:47" s="2" customFormat="1" ht="12">
      <c r="A911" s="40"/>
      <c r="B911" s="41"/>
      <c r="C911" s="42"/>
      <c r="D911" s="227" t="s">
        <v>293</v>
      </c>
      <c r="E911" s="42"/>
      <c r="F911" s="259" t="s">
        <v>200</v>
      </c>
      <c r="G911" s="42"/>
      <c r="H911" s="260">
        <v>0</v>
      </c>
      <c r="I911" s="42"/>
      <c r="J911" s="42"/>
      <c r="K911" s="42"/>
      <c r="L911" s="46"/>
      <c r="M911" s="223"/>
      <c r="N911" s="224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U911" s="19" t="s">
        <v>84</v>
      </c>
    </row>
    <row r="912" spans="1:47" s="2" customFormat="1" ht="12">
      <c r="A912" s="40"/>
      <c r="B912" s="41"/>
      <c r="C912" s="42"/>
      <c r="D912" s="227" t="s">
        <v>293</v>
      </c>
      <c r="E912" s="42"/>
      <c r="F912" s="259" t="s">
        <v>299</v>
      </c>
      <c r="G912" s="42"/>
      <c r="H912" s="260">
        <v>50</v>
      </c>
      <c r="I912" s="42"/>
      <c r="J912" s="42"/>
      <c r="K912" s="42"/>
      <c r="L912" s="46"/>
      <c r="M912" s="223"/>
      <c r="N912" s="224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U912" s="19" t="s">
        <v>84</v>
      </c>
    </row>
    <row r="913" spans="1:47" s="2" customFormat="1" ht="12">
      <c r="A913" s="40"/>
      <c r="B913" s="41"/>
      <c r="C913" s="42"/>
      <c r="D913" s="227" t="s">
        <v>293</v>
      </c>
      <c r="E913" s="42"/>
      <c r="F913" s="259" t="s">
        <v>201</v>
      </c>
      <c r="G913" s="42"/>
      <c r="H913" s="260">
        <v>0</v>
      </c>
      <c r="I913" s="42"/>
      <c r="J913" s="42"/>
      <c r="K913" s="42"/>
      <c r="L913" s="46"/>
      <c r="M913" s="223"/>
      <c r="N913" s="224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U913" s="19" t="s">
        <v>84</v>
      </c>
    </row>
    <row r="914" spans="1:47" s="2" customFormat="1" ht="12">
      <c r="A914" s="40"/>
      <c r="B914" s="41"/>
      <c r="C914" s="42"/>
      <c r="D914" s="227" t="s">
        <v>293</v>
      </c>
      <c r="E914" s="42"/>
      <c r="F914" s="259" t="s">
        <v>300</v>
      </c>
      <c r="G914" s="42"/>
      <c r="H914" s="260">
        <v>95</v>
      </c>
      <c r="I914" s="42"/>
      <c r="J914" s="42"/>
      <c r="K914" s="42"/>
      <c r="L914" s="46"/>
      <c r="M914" s="223"/>
      <c r="N914" s="224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U914" s="19" t="s">
        <v>84</v>
      </c>
    </row>
    <row r="915" spans="1:47" s="2" customFormat="1" ht="12">
      <c r="A915" s="40"/>
      <c r="B915" s="41"/>
      <c r="C915" s="42"/>
      <c r="D915" s="227" t="s">
        <v>293</v>
      </c>
      <c r="E915" s="42"/>
      <c r="F915" s="259" t="s">
        <v>205</v>
      </c>
      <c r="G915" s="42"/>
      <c r="H915" s="260">
        <v>442</v>
      </c>
      <c r="I915" s="42"/>
      <c r="J915" s="42"/>
      <c r="K915" s="42"/>
      <c r="L915" s="46"/>
      <c r="M915" s="223"/>
      <c r="N915" s="224"/>
      <c r="O915" s="86"/>
      <c r="P915" s="86"/>
      <c r="Q915" s="86"/>
      <c r="R915" s="86"/>
      <c r="S915" s="86"/>
      <c r="T915" s="87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U915" s="19" t="s">
        <v>84</v>
      </c>
    </row>
    <row r="916" spans="1:65" s="2" customFormat="1" ht="24.15" customHeight="1">
      <c r="A916" s="40"/>
      <c r="B916" s="41"/>
      <c r="C916" s="207" t="s">
        <v>1318</v>
      </c>
      <c r="D916" s="207" t="s">
        <v>144</v>
      </c>
      <c r="E916" s="208" t="s">
        <v>1319</v>
      </c>
      <c r="F916" s="209" t="s">
        <v>1320</v>
      </c>
      <c r="G916" s="210" t="s">
        <v>408</v>
      </c>
      <c r="H916" s="271"/>
      <c r="I916" s="212"/>
      <c r="J916" s="213">
        <f>ROUND(I916*H916,2)</f>
        <v>0</v>
      </c>
      <c r="K916" s="209" t="s">
        <v>148</v>
      </c>
      <c r="L916" s="46"/>
      <c r="M916" s="214" t="s">
        <v>19</v>
      </c>
      <c r="N916" s="215" t="s">
        <v>45</v>
      </c>
      <c r="O916" s="86"/>
      <c r="P916" s="216">
        <f>O916*H916</f>
        <v>0</v>
      </c>
      <c r="Q916" s="216">
        <v>0</v>
      </c>
      <c r="R916" s="216">
        <f>Q916*H916</f>
        <v>0</v>
      </c>
      <c r="S916" s="216">
        <v>0</v>
      </c>
      <c r="T916" s="217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18" t="s">
        <v>245</v>
      </c>
      <c r="AT916" s="218" t="s">
        <v>144</v>
      </c>
      <c r="AU916" s="218" t="s">
        <v>84</v>
      </c>
      <c r="AY916" s="19" t="s">
        <v>141</v>
      </c>
      <c r="BE916" s="219">
        <f>IF(N916="základní",J916,0)</f>
        <v>0</v>
      </c>
      <c r="BF916" s="219">
        <f>IF(N916="snížená",J916,0)</f>
        <v>0</v>
      </c>
      <c r="BG916" s="219">
        <f>IF(N916="zákl. přenesená",J916,0)</f>
        <v>0</v>
      </c>
      <c r="BH916" s="219">
        <f>IF(N916="sníž. přenesená",J916,0)</f>
        <v>0</v>
      </c>
      <c r="BI916" s="219">
        <f>IF(N916="nulová",J916,0)</f>
        <v>0</v>
      </c>
      <c r="BJ916" s="19" t="s">
        <v>82</v>
      </c>
      <c r="BK916" s="219">
        <f>ROUND(I916*H916,2)</f>
        <v>0</v>
      </c>
      <c r="BL916" s="19" t="s">
        <v>245</v>
      </c>
      <c r="BM916" s="218" t="s">
        <v>1321</v>
      </c>
    </row>
    <row r="917" spans="1:47" s="2" customFormat="1" ht="12">
      <c r="A917" s="40"/>
      <c r="B917" s="41"/>
      <c r="C917" s="42"/>
      <c r="D917" s="220" t="s">
        <v>150</v>
      </c>
      <c r="E917" s="42"/>
      <c r="F917" s="221" t="s">
        <v>1322</v>
      </c>
      <c r="G917" s="42"/>
      <c r="H917" s="42"/>
      <c r="I917" s="222"/>
      <c r="J917" s="42"/>
      <c r="K917" s="42"/>
      <c r="L917" s="46"/>
      <c r="M917" s="223"/>
      <c r="N917" s="224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150</v>
      </c>
      <c r="AU917" s="19" t="s">
        <v>84</v>
      </c>
    </row>
    <row r="918" spans="1:63" s="12" customFormat="1" ht="22.8" customHeight="1">
      <c r="A918" s="12"/>
      <c r="B918" s="191"/>
      <c r="C918" s="192"/>
      <c r="D918" s="193" t="s">
        <v>73</v>
      </c>
      <c r="E918" s="205" t="s">
        <v>1323</v>
      </c>
      <c r="F918" s="205" t="s">
        <v>1324</v>
      </c>
      <c r="G918" s="192"/>
      <c r="H918" s="192"/>
      <c r="I918" s="195"/>
      <c r="J918" s="206">
        <f>BK918</f>
        <v>0</v>
      </c>
      <c r="K918" s="192"/>
      <c r="L918" s="197"/>
      <c r="M918" s="198"/>
      <c r="N918" s="199"/>
      <c r="O918" s="199"/>
      <c r="P918" s="200">
        <f>SUM(P919:P942)</f>
        <v>0</v>
      </c>
      <c r="Q918" s="199"/>
      <c r="R918" s="200">
        <f>SUM(R919:R942)</f>
        <v>0.00825</v>
      </c>
      <c r="S918" s="199"/>
      <c r="T918" s="201">
        <f>SUM(T919:T942)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02" t="s">
        <v>84</v>
      </c>
      <c r="AT918" s="203" t="s">
        <v>73</v>
      </c>
      <c r="AU918" s="203" t="s">
        <v>82</v>
      </c>
      <c r="AY918" s="202" t="s">
        <v>141</v>
      </c>
      <c r="BK918" s="204">
        <f>SUM(BK919:BK942)</f>
        <v>0</v>
      </c>
    </row>
    <row r="919" spans="1:65" s="2" customFormat="1" ht="24.15" customHeight="1">
      <c r="A919" s="40"/>
      <c r="B919" s="41"/>
      <c r="C919" s="207" t="s">
        <v>1325</v>
      </c>
      <c r="D919" s="207" t="s">
        <v>144</v>
      </c>
      <c r="E919" s="208" t="s">
        <v>1326</v>
      </c>
      <c r="F919" s="209" t="s">
        <v>1327</v>
      </c>
      <c r="G919" s="210" t="s">
        <v>147</v>
      </c>
      <c r="H919" s="211">
        <v>15</v>
      </c>
      <c r="I919" s="212"/>
      <c r="J919" s="213">
        <f>ROUND(I919*H919,2)</f>
        <v>0</v>
      </c>
      <c r="K919" s="209" t="s">
        <v>148</v>
      </c>
      <c r="L919" s="46"/>
      <c r="M919" s="214" t="s">
        <v>19</v>
      </c>
      <c r="N919" s="215" t="s">
        <v>45</v>
      </c>
      <c r="O919" s="86"/>
      <c r="P919" s="216">
        <f>O919*H919</f>
        <v>0</v>
      </c>
      <c r="Q919" s="216">
        <v>8E-05</v>
      </c>
      <c r="R919" s="216">
        <f>Q919*H919</f>
        <v>0.0012000000000000001</v>
      </c>
      <c r="S919" s="216">
        <v>0</v>
      </c>
      <c r="T919" s="217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18" t="s">
        <v>245</v>
      </c>
      <c r="AT919" s="218" t="s">
        <v>144</v>
      </c>
      <c r="AU919" s="218" t="s">
        <v>84</v>
      </c>
      <c r="AY919" s="19" t="s">
        <v>141</v>
      </c>
      <c r="BE919" s="219">
        <f>IF(N919="základní",J919,0)</f>
        <v>0</v>
      </c>
      <c r="BF919" s="219">
        <f>IF(N919="snížená",J919,0)</f>
        <v>0</v>
      </c>
      <c r="BG919" s="219">
        <f>IF(N919="zákl. přenesená",J919,0)</f>
        <v>0</v>
      </c>
      <c r="BH919" s="219">
        <f>IF(N919="sníž. přenesená",J919,0)</f>
        <v>0</v>
      </c>
      <c r="BI919" s="219">
        <f>IF(N919="nulová",J919,0)</f>
        <v>0</v>
      </c>
      <c r="BJ919" s="19" t="s">
        <v>82</v>
      </c>
      <c r="BK919" s="219">
        <f>ROUND(I919*H919,2)</f>
        <v>0</v>
      </c>
      <c r="BL919" s="19" t="s">
        <v>245</v>
      </c>
      <c r="BM919" s="218" t="s">
        <v>1328</v>
      </c>
    </row>
    <row r="920" spans="1:47" s="2" customFormat="1" ht="12">
      <c r="A920" s="40"/>
      <c r="B920" s="41"/>
      <c r="C920" s="42"/>
      <c r="D920" s="220" t="s">
        <v>150</v>
      </c>
      <c r="E920" s="42"/>
      <c r="F920" s="221" t="s">
        <v>1329</v>
      </c>
      <c r="G920" s="42"/>
      <c r="H920" s="42"/>
      <c r="I920" s="222"/>
      <c r="J920" s="42"/>
      <c r="K920" s="42"/>
      <c r="L920" s="46"/>
      <c r="M920" s="223"/>
      <c r="N920" s="224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150</v>
      </c>
      <c r="AU920" s="19" t="s">
        <v>84</v>
      </c>
    </row>
    <row r="921" spans="1:51" s="13" customFormat="1" ht="12">
      <c r="A921" s="13"/>
      <c r="B921" s="225"/>
      <c r="C921" s="226"/>
      <c r="D921" s="227" t="s">
        <v>152</v>
      </c>
      <c r="E921" s="228" t="s">
        <v>19</v>
      </c>
      <c r="F921" s="229" t="s">
        <v>1288</v>
      </c>
      <c r="G921" s="226"/>
      <c r="H921" s="228" t="s">
        <v>19</v>
      </c>
      <c r="I921" s="230"/>
      <c r="J921" s="226"/>
      <c r="K921" s="226"/>
      <c r="L921" s="231"/>
      <c r="M921" s="232"/>
      <c r="N921" s="233"/>
      <c r="O921" s="233"/>
      <c r="P921" s="233"/>
      <c r="Q921" s="233"/>
      <c r="R921" s="233"/>
      <c r="S921" s="233"/>
      <c r="T921" s="23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5" t="s">
        <v>152</v>
      </c>
      <c r="AU921" s="235" t="s">
        <v>84</v>
      </c>
      <c r="AV921" s="13" t="s">
        <v>82</v>
      </c>
      <c r="AW921" s="13" t="s">
        <v>36</v>
      </c>
      <c r="AX921" s="13" t="s">
        <v>74</v>
      </c>
      <c r="AY921" s="235" t="s">
        <v>141</v>
      </c>
    </row>
    <row r="922" spans="1:51" s="14" customFormat="1" ht="12">
      <c r="A922" s="14"/>
      <c r="B922" s="236"/>
      <c r="C922" s="237"/>
      <c r="D922" s="227" t="s">
        <v>152</v>
      </c>
      <c r="E922" s="238" t="s">
        <v>19</v>
      </c>
      <c r="F922" s="239" t="s">
        <v>239</v>
      </c>
      <c r="G922" s="237"/>
      <c r="H922" s="240">
        <v>15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6" t="s">
        <v>152</v>
      </c>
      <c r="AU922" s="246" t="s">
        <v>84</v>
      </c>
      <c r="AV922" s="14" t="s">
        <v>84</v>
      </c>
      <c r="AW922" s="14" t="s">
        <v>36</v>
      </c>
      <c r="AX922" s="14" t="s">
        <v>82</v>
      </c>
      <c r="AY922" s="246" t="s">
        <v>141</v>
      </c>
    </row>
    <row r="923" spans="1:65" s="2" customFormat="1" ht="16.5" customHeight="1">
      <c r="A923" s="40"/>
      <c r="B923" s="41"/>
      <c r="C923" s="207" t="s">
        <v>1330</v>
      </c>
      <c r="D923" s="207" t="s">
        <v>144</v>
      </c>
      <c r="E923" s="208" t="s">
        <v>1331</v>
      </c>
      <c r="F923" s="209" t="s">
        <v>1332</v>
      </c>
      <c r="G923" s="210" t="s">
        <v>147</v>
      </c>
      <c r="H923" s="211">
        <v>15</v>
      </c>
      <c r="I923" s="212"/>
      <c r="J923" s="213">
        <f>ROUND(I923*H923,2)</f>
        <v>0</v>
      </c>
      <c r="K923" s="209" t="s">
        <v>148</v>
      </c>
      <c r="L923" s="46"/>
      <c r="M923" s="214" t="s">
        <v>19</v>
      </c>
      <c r="N923" s="215" t="s">
        <v>45</v>
      </c>
      <c r="O923" s="86"/>
      <c r="P923" s="216">
        <f>O923*H923</f>
        <v>0</v>
      </c>
      <c r="Q923" s="216">
        <v>6E-05</v>
      </c>
      <c r="R923" s="216">
        <f>Q923*H923</f>
        <v>0.0009</v>
      </c>
      <c r="S923" s="216">
        <v>0</v>
      </c>
      <c r="T923" s="217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18" t="s">
        <v>245</v>
      </c>
      <c r="AT923" s="218" t="s">
        <v>144</v>
      </c>
      <c r="AU923" s="218" t="s">
        <v>84</v>
      </c>
      <c r="AY923" s="19" t="s">
        <v>141</v>
      </c>
      <c r="BE923" s="219">
        <f>IF(N923="základní",J923,0)</f>
        <v>0</v>
      </c>
      <c r="BF923" s="219">
        <f>IF(N923="snížená",J923,0)</f>
        <v>0</v>
      </c>
      <c r="BG923" s="219">
        <f>IF(N923="zákl. přenesená",J923,0)</f>
        <v>0</v>
      </c>
      <c r="BH923" s="219">
        <f>IF(N923="sníž. přenesená",J923,0)</f>
        <v>0</v>
      </c>
      <c r="BI923" s="219">
        <f>IF(N923="nulová",J923,0)</f>
        <v>0</v>
      </c>
      <c r="BJ923" s="19" t="s">
        <v>82</v>
      </c>
      <c r="BK923" s="219">
        <f>ROUND(I923*H923,2)</f>
        <v>0</v>
      </c>
      <c r="BL923" s="19" t="s">
        <v>245</v>
      </c>
      <c r="BM923" s="218" t="s">
        <v>1333</v>
      </c>
    </row>
    <row r="924" spans="1:47" s="2" customFormat="1" ht="12">
      <c r="A924" s="40"/>
      <c r="B924" s="41"/>
      <c r="C924" s="42"/>
      <c r="D924" s="220" t="s">
        <v>150</v>
      </c>
      <c r="E924" s="42"/>
      <c r="F924" s="221" t="s">
        <v>1334</v>
      </c>
      <c r="G924" s="42"/>
      <c r="H924" s="42"/>
      <c r="I924" s="222"/>
      <c r="J924" s="42"/>
      <c r="K924" s="42"/>
      <c r="L924" s="46"/>
      <c r="M924" s="223"/>
      <c r="N924" s="224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150</v>
      </c>
      <c r="AU924" s="19" t="s">
        <v>84</v>
      </c>
    </row>
    <row r="925" spans="1:51" s="13" customFormat="1" ht="12">
      <c r="A925" s="13"/>
      <c r="B925" s="225"/>
      <c r="C925" s="226"/>
      <c r="D925" s="227" t="s">
        <v>152</v>
      </c>
      <c r="E925" s="228" t="s">
        <v>19</v>
      </c>
      <c r="F925" s="229" t="s">
        <v>1288</v>
      </c>
      <c r="G925" s="226"/>
      <c r="H925" s="228" t="s">
        <v>19</v>
      </c>
      <c r="I925" s="230"/>
      <c r="J925" s="226"/>
      <c r="K925" s="226"/>
      <c r="L925" s="231"/>
      <c r="M925" s="232"/>
      <c r="N925" s="233"/>
      <c r="O925" s="233"/>
      <c r="P925" s="233"/>
      <c r="Q925" s="233"/>
      <c r="R925" s="233"/>
      <c r="S925" s="233"/>
      <c r="T925" s="23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5" t="s">
        <v>152</v>
      </c>
      <c r="AU925" s="235" t="s">
        <v>84</v>
      </c>
      <c r="AV925" s="13" t="s">
        <v>82</v>
      </c>
      <c r="AW925" s="13" t="s">
        <v>36</v>
      </c>
      <c r="AX925" s="13" t="s">
        <v>74</v>
      </c>
      <c r="AY925" s="235" t="s">
        <v>141</v>
      </c>
    </row>
    <row r="926" spans="1:51" s="14" customFormat="1" ht="12">
      <c r="A926" s="14"/>
      <c r="B926" s="236"/>
      <c r="C926" s="237"/>
      <c r="D926" s="227" t="s">
        <v>152</v>
      </c>
      <c r="E926" s="238" t="s">
        <v>19</v>
      </c>
      <c r="F926" s="239" t="s">
        <v>239</v>
      </c>
      <c r="G926" s="237"/>
      <c r="H926" s="240">
        <v>15</v>
      </c>
      <c r="I926" s="241"/>
      <c r="J926" s="237"/>
      <c r="K926" s="237"/>
      <c r="L926" s="242"/>
      <c r="M926" s="243"/>
      <c r="N926" s="244"/>
      <c r="O926" s="244"/>
      <c r="P926" s="244"/>
      <c r="Q926" s="244"/>
      <c r="R926" s="244"/>
      <c r="S926" s="244"/>
      <c r="T926" s="245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6" t="s">
        <v>152</v>
      </c>
      <c r="AU926" s="246" t="s">
        <v>84</v>
      </c>
      <c r="AV926" s="14" t="s">
        <v>84</v>
      </c>
      <c r="AW926" s="14" t="s">
        <v>36</v>
      </c>
      <c r="AX926" s="14" t="s">
        <v>82</v>
      </c>
      <c r="AY926" s="246" t="s">
        <v>141</v>
      </c>
    </row>
    <row r="927" spans="1:65" s="2" customFormat="1" ht="16.5" customHeight="1">
      <c r="A927" s="40"/>
      <c r="B927" s="41"/>
      <c r="C927" s="207" t="s">
        <v>1335</v>
      </c>
      <c r="D927" s="207" t="s">
        <v>144</v>
      </c>
      <c r="E927" s="208" t="s">
        <v>1336</v>
      </c>
      <c r="F927" s="209" t="s">
        <v>1337</v>
      </c>
      <c r="G927" s="210" t="s">
        <v>147</v>
      </c>
      <c r="H927" s="211">
        <v>15</v>
      </c>
      <c r="I927" s="212"/>
      <c r="J927" s="213">
        <f>ROUND(I927*H927,2)</f>
        <v>0</v>
      </c>
      <c r="K927" s="209" t="s">
        <v>148</v>
      </c>
      <c r="L927" s="46"/>
      <c r="M927" s="214" t="s">
        <v>19</v>
      </c>
      <c r="N927" s="215" t="s">
        <v>45</v>
      </c>
      <c r="O927" s="86"/>
      <c r="P927" s="216">
        <f>O927*H927</f>
        <v>0</v>
      </c>
      <c r="Q927" s="216">
        <v>0.00014</v>
      </c>
      <c r="R927" s="216">
        <f>Q927*H927</f>
        <v>0.0021</v>
      </c>
      <c r="S927" s="216">
        <v>0</v>
      </c>
      <c r="T927" s="217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18" t="s">
        <v>245</v>
      </c>
      <c r="AT927" s="218" t="s">
        <v>144</v>
      </c>
      <c r="AU927" s="218" t="s">
        <v>84</v>
      </c>
      <c r="AY927" s="19" t="s">
        <v>141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19" t="s">
        <v>82</v>
      </c>
      <c r="BK927" s="219">
        <f>ROUND(I927*H927,2)</f>
        <v>0</v>
      </c>
      <c r="BL927" s="19" t="s">
        <v>245</v>
      </c>
      <c r="BM927" s="218" t="s">
        <v>1338</v>
      </c>
    </row>
    <row r="928" spans="1:47" s="2" customFormat="1" ht="12">
      <c r="A928" s="40"/>
      <c r="B928" s="41"/>
      <c r="C928" s="42"/>
      <c r="D928" s="220" t="s">
        <v>150</v>
      </c>
      <c r="E928" s="42"/>
      <c r="F928" s="221" t="s">
        <v>1339</v>
      </c>
      <c r="G928" s="42"/>
      <c r="H928" s="42"/>
      <c r="I928" s="222"/>
      <c r="J928" s="42"/>
      <c r="K928" s="42"/>
      <c r="L928" s="46"/>
      <c r="M928" s="223"/>
      <c r="N928" s="224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150</v>
      </c>
      <c r="AU928" s="19" t="s">
        <v>84</v>
      </c>
    </row>
    <row r="929" spans="1:51" s="13" customFormat="1" ht="12">
      <c r="A929" s="13"/>
      <c r="B929" s="225"/>
      <c r="C929" s="226"/>
      <c r="D929" s="227" t="s">
        <v>152</v>
      </c>
      <c r="E929" s="228" t="s">
        <v>19</v>
      </c>
      <c r="F929" s="229" t="s">
        <v>1288</v>
      </c>
      <c r="G929" s="226"/>
      <c r="H929" s="228" t="s">
        <v>19</v>
      </c>
      <c r="I929" s="230"/>
      <c r="J929" s="226"/>
      <c r="K929" s="226"/>
      <c r="L929" s="231"/>
      <c r="M929" s="232"/>
      <c r="N929" s="233"/>
      <c r="O929" s="233"/>
      <c r="P929" s="233"/>
      <c r="Q929" s="233"/>
      <c r="R929" s="233"/>
      <c r="S929" s="233"/>
      <c r="T929" s="23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5" t="s">
        <v>152</v>
      </c>
      <c r="AU929" s="235" t="s">
        <v>84</v>
      </c>
      <c r="AV929" s="13" t="s">
        <v>82</v>
      </c>
      <c r="AW929" s="13" t="s">
        <v>36</v>
      </c>
      <c r="AX929" s="13" t="s">
        <v>74</v>
      </c>
      <c r="AY929" s="235" t="s">
        <v>141</v>
      </c>
    </row>
    <row r="930" spans="1:51" s="14" customFormat="1" ht="12">
      <c r="A930" s="14"/>
      <c r="B930" s="236"/>
      <c r="C930" s="237"/>
      <c r="D930" s="227" t="s">
        <v>152</v>
      </c>
      <c r="E930" s="238" t="s">
        <v>19</v>
      </c>
      <c r="F930" s="239" t="s">
        <v>239</v>
      </c>
      <c r="G930" s="237"/>
      <c r="H930" s="240">
        <v>15</v>
      </c>
      <c r="I930" s="241"/>
      <c r="J930" s="237"/>
      <c r="K930" s="237"/>
      <c r="L930" s="242"/>
      <c r="M930" s="243"/>
      <c r="N930" s="244"/>
      <c r="O930" s="244"/>
      <c r="P930" s="244"/>
      <c r="Q930" s="244"/>
      <c r="R930" s="244"/>
      <c r="S930" s="244"/>
      <c r="T930" s="245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6" t="s">
        <v>152</v>
      </c>
      <c r="AU930" s="246" t="s">
        <v>84</v>
      </c>
      <c r="AV930" s="14" t="s">
        <v>84</v>
      </c>
      <c r="AW930" s="14" t="s">
        <v>36</v>
      </c>
      <c r="AX930" s="14" t="s">
        <v>82</v>
      </c>
      <c r="AY930" s="246" t="s">
        <v>141</v>
      </c>
    </row>
    <row r="931" spans="1:65" s="2" customFormat="1" ht="16.5" customHeight="1">
      <c r="A931" s="40"/>
      <c r="B931" s="41"/>
      <c r="C931" s="207" t="s">
        <v>1340</v>
      </c>
      <c r="D931" s="207" t="s">
        <v>144</v>
      </c>
      <c r="E931" s="208" t="s">
        <v>1341</v>
      </c>
      <c r="F931" s="209" t="s">
        <v>1342</v>
      </c>
      <c r="G931" s="210" t="s">
        <v>147</v>
      </c>
      <c r="H931" s="211">
        <v>15</v>
      </c>
      <c r="I931" s="212"/>
      <c r="J931" s="213">
        <f>ROUND(I931*H931,2)</f>
        <v>0</v>
      </c>
      <c r="K931" s="209" t="s">
        <v>148</v>
      </c>
      <c r="L931" s="46"/>
      <c r="M931" s="214" t="s">
        <v>19</v>
      </c>
      <c r="N931" s="215" t="s">
        <v>45</v>
      </c>
      <c r="O931" s="86"/>
      <c r="P931" s="216">
        <f>O931*H931</f>
        <v>0</v>
      </c>
      <c r="Q931" s="216">
        <v>0.00012</v>
      </c>
      <c r="R931" s="216">
        <f>Q931*H931</f>
        <v>0.0018</v>
      </c>
      <c r="S931" s="216">
        <v>0</v>
      </c>
      <c r="T931" s="217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18" t="s">
        <v>245</v>
      </c>
      <c r="AT931" s="218" t="s">
        <v>144</v>
      </c>
      <c r="AU931" s="218" t="s">
        <v>84</v>
      </c>
      <c r="AY931" s="19" t="s">
        <v>141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19" t="s">
        <v>82</v>
      </c>
      <c r="BK931" s="219">
        <f>ROUND(I931*H931,2)</f>
        <v>0</v>
      </c>
      <c r="BL931" s="19" t="s">
        <v>245</v>
      </c>
      <c r="BM931" s="218" t="s">
        <v>1343</v>
      </c>
    </row>
    <row r="932" spans="1:47" s="2" customFormat="1" ht="12">
      <c r="A932" s="40"/>
      <c r="B932" s="41"/>
      <c r="C932" s="42"/>
      <c r="D932" s="220" t="s">
        <v>150</v>
      </c>
      <c r="E932" s="42"/>
      <c r="F932" s="221" t="s">
        <v>1344</v>
      </c>
      <c r="G932" s="42"/>
      <c r="H932" s="42"/>
      <c r="I932" s="222"/>
      <c r="J932" s="42"/>
      <c r="K932" s="42"/>
      <c r="L932" s="46"/>
      <c r="M932" s="223"/>
      <c r="N932" s="224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150</v>
      </c>
      <c r="AU932" s="19" t="s">
        <v>84</v>
      </c>
    </row>
    <row r="933" spans="1:51" s="13" customFormat="1" ht="12">
      <c r="A933" s="13"/>
      <c r="B933" s="225"/>
      <c r="C933" s="226"/>
      <c r="D933" s="227" t="s">
        <v>152</v>
      </c>
      <c r="E933" s="228" t="s">
        <v>19</v>
      </c>
      <c r="F933" s="229" t="s">
        <v>1288</v>
      </c>
      <c r="G933" s="226"/>
      <c r="H933" s="228" t="s">
        <v>19</v>
      </c>
      <c r="I933" s="230"/>
      <c r="J933" s="226"/>
      <c r="K933" s="226"/>
      <c r="L933" s="231"/>
      <c r="M933" s="232"/>
      <c r="N933" s="233"/>
      <c r="O933" s="233"/>
      <c r="P933" s="233"/>
      <c r="Q933" s="233"/>
      <c r="R933" s="233"/>
      <c r="S933" s="233"/>
      <c r="T933" s="23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5" t="s">
        <v>152</v>
      </c>
      <c r="AU933" s="235" t="s">
        <v>84</v>
      </c>
      <c r="AV933" s="13" t="s">
        <v>82</v>
      </c>
      <c r="AW933" s="13" t="s">
        <v>36</v>
      </c>
      <c r="AX933" s="13" t="s">
        <v>74</v>
      </c>
      <c r="AY933" s="235" t="s">
        <v>141</v>
      </c>
    </row>
    <row r="934" spans="1:51" s="14" customFormat="1" ht="12">
      <c r="A934" s="14"/>
      <c r="B934" s="236"/>
      <c r="C934" s="237"/>
      <c r="D934" s="227" t="s">
        <v>152</v>
      </c>
      <c r="E934" s="238" t="s">
        <v>19</v>
      </c>
      <c r="F934" s="239" t="s">
        <v>239</v>
      </c>
      <c r="G934" s="237"/>
      <c r="H934" s="240">
        <v>15</v>
      </c>
      <c r="I934" s="241"/>
      <c r="J934" s="237"/>
      <c r="K934" s="237"/>
      <c r="L934" s="242"/>
      <c r="M934" s="243"/>
      <c r="N934" s="244"/>
      <c r="O934" s="244"/>
      <c r="P934" s="244"/>
      <c r="Q934" s="244"/>
      <c r="R934" s="244"/>
      <c r="S934" s="244"/>
      <c r="T934" s="245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6" t="s">
        <v>152</v>
      </c>
      <c r="AU934" s="246" t="s">
        <v>84</v>
      </c>
      <c r="AV934" s="14" t="s">
        <v>84</v>
      </c>
      <c r="AW934" s="14" t="s">
        <v>36</v>
      </c>
      <c r="AX934" s="14" t="s">
        <v>82</v>
      </c>
      <c r="AY934" s="246" t="s">
        <v>141</v>
      </c>
    </row>
    <row r="935" spans="1:65" s="2" customFormat="1" ht="16.5" customHeight="1">
      <c r="A935" s="40"/>
      <c r="B935" s="41"/>
      <c r="C935" s="207" t="s">
        <v>1345</v>
      </c>
      <c r="D935" s="207" t="s">
        <v>144</v>
      </c>
      <c r="E935" s="208" t="s">
        <v>1346</v>
      </c>
      <c r="F935" s="209" t="s">
        <v>1347</v>
      </c>
      <c r="G935" s="210" t="s">
        <v>147</v>
      </c>
      <c r="H935" s="211">
        <v>15</v>
      </c>
      <c r="I935" s="212"/>
      <c r="J935" s="213">
        <f>ROUND(I935*H935,2)</f>
        <v>0</v>
      </c>
      <c r="K935" s="209" t="s">
        <v>148</v>
      </c>
      <c r="L935" s="46"/>
      <c r="M935" s="214" t="s">
        <v>19</v>
      </c>
      <c r="N935" s="215" t="s">
        <v>45</v>
      </c>
      <c r="O935" s="86"/>
      <c r="P935" s="216">
        <f>O935*H935</f>
        <v>0</v>
      </c>
      <c r="Q935" s="216">
        <v>0.00012</v>
      </c>
      <c r="R935" s="216">
        <f>Q935*H935</f>
        <v>0.0018</v>
      </c>
      <c r="S935" s="216">
        <v>0</v>
      </c>
      <c r="T935" s="217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8" t="s">
        <v>245</v>
      </c>
      <c r="AT935" s="218" t="s">
        <v>144</v>
      </c>
      <c r="AU935" s="218" t="s">
        <v>84</v>
      </c>
      <c r="AY935" s="19" t="s">
        <v>141</v>
      </c>
      <c r="BE935" s="219">
        <f>IF(N935="základní",J935,0)</f>
        <v>0</v>
      </c>
      <c r="BF935" s="219">
        <f>IF(N935="snížená",J935,0)</f>
        <v>0</v>
      </c>
      <c r="BG935" s="219">
        <f>IF(N935="zákl. přenesená",J935,0)</f>
        <v>0</v>
      </c>
      <c r="BH935" s="219">
        <f>IF(N935="sníž. přenesená",J935,0)</f>
        <v>0</v>
      </c>
      <c r="BI935" s="219">
        <f>IF(N935="nulová",J935,0)</f>
        <v>0</v>
      </c>
      <c r="BJ935" s="19" t="s">
        <v>82</v>
      </c>
      <c r="BK935" s="219">
        <f>ROUND(I935*H935,2)</f>
        <v>0</v>
      </c>
      <c r="BL935" s="19" t="s">
        <v>245</v>
      </c>
      <c r="BM935" s="218" t="s">
        <v>1348</v>
      </c>
    </row>
    <row r="936" spans="1:47" s="2" customFormat="1" ht="12">
      <c r="A936" s="40"/>
      <c r="B936" s="41"/>
      <c r="C936" s="42"/>
      <c r="D936" s="220" t="s">
        <v>150</v>
      </c>
      <c r="E936" s="42"/>
      <c r="F936" s="221" t="s">
        <v>1349</v>
      </c>
      <c r="G936" s="42"/>
      <c r="H936" s="42"/>
      <c r="I936" s="222"/>
      <c r="J936" s="42"/>
      <c r="K936" s="42"/>
      <c r="L936" s="46"/>
      <c r="M936" s="223"/>
      <c r="N936" s="224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150</v>
      </c>
      <c r="AU936" s="19" t="s">
        <v>84</v>
      </c>
    </row>
    <row r="937" spans="1:51" s="13" customFormat="1" ht="12">
      <c r="A937" s="13"/>
      <c r="B937" s="225"/>
      <c r="C937" s="226"/>
      <c r="D937" s="227" t="s">
        <v>152</v>
      </c>
      <c r="E937" s="228" t="s">
        <v>19</v>
      </c>
      <c r="F937" s="229" t="s">
        <v>1288</v>
      </c>
      <c r="G937" s="226"/>
      <c r="H937" s="228" t="s">
        <v>19</v>
      </c>
      <c r="I937" s="230"/>
      <c r="J937" s="226"/>
      <c r="K937" s="226"/>
      <c r="L937" s="231"/>
      <c r="M937" s="232"/>
      <c r="N937" s="233"/>
      <c r="O937" s="233"/>
      <c r="P937" s="233"/>
      <c r="Q937" s="233"/>
      <c r="R937" s="233"/>
      <c r="S937" s="233"/>
      <c r="T937" s="23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5" t="s">
        <v>152</v>
      </c>
      <c r="AU937" s="235" t="s">
        <v>84</v>
      </c>
      <c r="AV937" s="13" t="s">
        <v>82</v>
      </c>
      <c r="AW937" s="13" t="s">
        <v>36</v>
      </c>
      <c r="AX937" s="13" t="s">
        <v>74</v>
      </c>
      <c r="AY937" s="235" t="s">
        <v>141</v>
      </c>
    </row>
    <row r="938" spans="1:51" s="14" customFormat="1" ht="12">
      <c r="A938" s="14"/>
      <c r="B938" s="236"/>
      <c r="C938" s="237"/>
      <c r="D938" s="227" t="s">
        <v>152</v>
      </c>
      <c r="E938" s="238" t="s">
        <v>19</v>
      </c>
      <c r="F938" s="239" t="s">
        <v>239</v>
      </c>
      <c r="G938" s="237"/>
      <c r="H938" s="240">
        <v>15</v>
      </c>
      <c r="I938" s="241"/>
      <c r="J938" s="237"/>
      <c r="K938" s="237"/>
      <c r="L938" s="242"/>
      <c r="M938" s="243"/>
      <c r="N938" s="244"/>
      <c r="O938" s="244"/>
      <c r="P938" s="244"/>
      <c r="Q938" s="244"/>
      <c r="R938" s="244"/>
      <c r="S938" s="244"/>
      <c r="T938" s="245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6" t="s">
        <v>152</v>
      </c>
      <c r="AU938" s="246" t="s">
        <v>84</v>
      </c>
      <c r="AV938" s="14" t="s">
        <v>84</v>
      </c>
      <c r="AW938" s="14" t="s">
        <v>36</v>
      </c>
      <c r="AX938" s="14" t="s">
        <v>82</v>
      </c>
      <c r="AY938" s="246" t="s">
        <v>141</v>
      </c>
    </row>
    <row r="939" spans="1:65" s="2" customFormat="1" ht="16.5" customHeight="1">
      <c r="A939" s="40"/>
      <c r="B939" s="41"/>
      <c r="C939" s="207" t="s">
        <v>1350</v>
      </c>
      <c r="D939" s="207" t="s">
        <v>144</v>
      </c>
      <c r="E939" s="208" t="s">
        <v>1351</v>
      </c>
      <c r="F939" s="209" t="s">
        <v>1352</v>
      </c>
      <c r="G939" s="210" t="s">
        <v>147</v>
      </c>
      <c r="H939" s="211">
        <v>15</v>
      </c>
      <c r="I939" s="212"/>
      <c r="J939" s="213">
        <f>ROUND(I939*H939,2)</f>
        <v>0</v>
      </c>
      <c r="K939" s="209" t="s">
        <v>148</v>
      </c>
      <c r="L939" s="46"/>
      <c r="M939" s="214" t="s">
        <v>19</v>
      </c>
      <c r="N939" s="215" t="s">
        <v>45</v>
      </c>
      <c r="O939" s="86"/>
      <c r="P939" s="216">
        <f>O939*H939</f>
        <v>0</v>
      </c>
      <c r="Q939" s="216">
        <v>3E-05</v>
      </c>
      <c r="R939" s="216">
        <f>Q939*H939</f>
        <v>0.00045</v>
      </c>
      <c r="S939" s="216">
        <v>0</v>
      </c>
      <c r="T939" s="217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18" t="s">
        <v>245</v>
      </c>
      <c r="AT939" s="218" t="s">
        <v>144</v>
      </c>
      <c r="AU939" s="218" t="s">
        <v>84</v>
      </c>
      <c r="AY939" s="19" t="s">
        <v>141</v>
      </c>
      <c r="BE939" s="219">
        <f>IF(N939="základní",J939,0)</f>
        <v>0</v>
      </c>
      <c r="BF939" s="219">
        <f>IF(N939="snížená",J939,0)</f>
        <v>0</v>
      </c>
      <c r="BG939" s="219">
        <f>IF(N939="zákl. přenesená",J939,0)</f>
        <v>0</v>
      </c>
      <c r="BH939" s="219">
        <f>IF(N939="sníž. přenesená",J939,0)</f>
        <v>0</v>
      </c>
      <c r="BI939" s="219">
        <f>IF(N939="nulová",J939,0)</f>
        <v>0</v>
      </c>
      <c r="BJ939" s="19" t="s">
        <v>82</v>
      </c>
      <c r="BK939" s="219">
        <f>ROUND(I939*H939,2)</f>
        <v>0</v>
      </c>
      <c r="BL939" s="19" t="s">
        <v>245</v>
      </c>
      <c r="BM939" s="218" t="s">
        <v>1353</v>
      </c>
    </row>
    <row r="940" spans="1:47" s="2" customFormat="1" ht="12">
      <c r="A940" s="40"/>
      <c r="B940" s="41"/>
      <c r="C940" s="42"/>
      <c r="D940" s="220" t="s">
        <v>150</v>
      </c>
      <c r="E940" s="42"/>
      <c r="F940" s="221" t="s">
        <v>1354</v>
      </c>
      <c r="G940" s="42"/>
      <c r="H940" s="42"/>
      <c r="I940" s="222"/>
      <c r="J940" s="42"/>
      <c r="K940" s="42"/>
      <c r="L940" s="46"/>
      <c r="M940" s="223"/>
      <c r="N940" s="224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150</v>
      </c>
      <c r="AU940" s="19" t="s">
        <v>84</v>
      </c>
    </row>
    <row r="941" spans="1:51" s="13" customFormat="1" ht="12">
      <c r="A941" s="13"/>
      <c r="B941" s="225"/>
      <c r="C941" s="226"/>
      <c r="D941" s="227" t="s">
        <v>152</v>
      </c>
      <c r="E941" s="228" t="s">
        <v>19</v>
      </c>
      <c r="F941" s="229" t="s">
        <v>1288</v>
      </c>
      <c r="G941" s="226"/>
      <c r="H941" s="228" t="s">
        <v>19</v>
      </c>
      <c r="I941" s="230"/>
      <c r="J941" s="226"/>
      <c r="K941" s="226"/>
      <c r="L941" s="231"/>
      <c r="M941" s="232"/>
      <c r="N941" s="233"/>
      <c r="O941" s="233"/>
      <c r="P941" s="233"/>
      <c r="Q941" s="233"/>
      <c r="R941" s="233"/>
      <c r="S941" s="233"/>
      <c r="T941" s="23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5" t="s">
        <v>152</v>
      </c>
      <c r="AU941" s="235" t="s">
        <v>84</v>
      </c>
      <c r="AV941" s="13" t="s">
        <v>82</v>
      </c>
      <c r="AW941" s="13" t="s">
        <v>36</v>
      </c>
      <c r="AX941" s="13" t="s">
        <v>74</v>
      </c>
      <c r="AY941" s="235" t="s">
        <v>141</v>
      </c>
    </row>
    <row r="942" spans="1:51" s="14" customFormat="1" ht="12">
      <c r="A942" s="14"/>
      <c r="B942" s="236"/>
      <c r="C942" s="237"/>
      <c r="D942" s="227" t="s">
        <v>152</v>
      </c>
      <c r="E942" s="238" t="s">
        <v>19</v>
      </c>
      <c r="F942" s="239" t="s">
        <v>239</v>
      </c>
      <c r="G942" s="237"/>
      <c r="H942" s="240">
        <v>15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6" t="s">
        <v>152</v>
      </c>
      <c r="AU942" s="246" t="s">
        <v>84</v>
      </c>
      <c r="AV942" s="14" t="s">
        <v>84</v>
      </c>
      <c r="AW942" s="14" t="s">
        <v>36</v>
      </c>
      <c r="AX942" s="14" t="s">
        <v>82</v>
      </c>
      <c r="AY942" s="246" t="s">
        <v>141</v>
      </c>
    </row>
    <row r="943" spans="1:63" s="12" customFormat="1" ht="22.8" customHeight="1">
      <c r="A943" s="12"/>
      <c r="B943" s="191"/>
      <c r="C943" s="192"/>
      <c r="D943" s="193" t="s">
        <v>73</v>
      </c>
      <c r="E943" s="205" t="s">
        <v>1355</v>
      </c>
      <c r="F943" s="205" t="s">
        <v>1356</v>
      </c>
      <c r="G943" s="192"/>
      <c r="H943" s="192"/>
      <c r="I943" s="195"/>
      <c r="J943" s="206">
        <f>BK943</f>
        <v>0</v>
      </c>
      <c r="K943" s="192"/>
      <c r="L943" s="197"/>
      <c r="M943" s="198"/>
      <c r="N943" s="199"/>
      <c r="O943" s="199"/>
      <c r="P943" s="200">
        <f>SUM(P944:P1226)</f>
        <v>0</v>
      </c>
      <c r="Q943" s="199"/>
      <c r="R943" s="200">
        <f>SUM(R944:R1226)</f>
        <v>3.13144</v>
      </c>
      <c r="S943" s="199"/>
      <c r="T943" s="201">
        <f>SUM(T944:T1226)</f>
        <v>0.435075</v>
      </c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R943" s="202" t="s">
        <v>84</v>
      </c>
      <c r="AT943" s="203" t="s">
        <v>73</v>
      </c>
      <c r="AU943" s="203" t="s">
        <v>82</v>
      </c>
      <c r="AY943" s="202" t="s">
        <v>141</v>
      </c>
      <c r="BK943" s="204">
        <f>SUM(BK944:BK1226)</f>
        <v>0</v>
      </c>
    </row>
    <row r="944" spans="1:65" s="2" customFormat="1" ht="16.5" customHeight="1">
      <c r="A944" s="40"/>
      <c r="B944" s="41"/>
      <c r="C944" s="207" t="s">
        <v>1357</v>
      </c>
      <c r="D944" s="207" t="s">
        <v>144</v>
      </c>
      <c r="E944" s="208" t="s">
        <v>1358</v>
      </c>
      <c r="F944" s="209" t="s">
        <v>1359</v>
      </c>
      <c r="G944" s="210" t="s">
        <v>147</v>
      </c>
      <c r="H944" s="211">
        <v>1336.5</v>
      </c>
      <c r="I944" s="212"/>
      <c r="J944" s="213">
        <f>ROUND(I944*H944,2)</f>
        <v>0</v>
      </c>
      <c r="K944" s="209" t="s">
        <v>148</v>
      </c>
      <c r="L944" s="46"/>
      <c r="M944" s="214" t="s">
        <v>19</v>
      </c>
      <c r="N944" s="215" t="s">
        <v>45</v>
      </c>
      <c r="O944" s="86"/>
      <c r="P944" s="216">
        <f>O944*H944</f>
        <v>0</v>
      </c>
      <c r="Q944" s="216">
        <v>0.001</v>
      </c>
      <c r="R944" s="216">
        <f>Q944*H944</f>
        <v>1.3365</v>
      </c>
      <c r="S944" s="216">
        <v>0.00031</v>
      </c>
      <c r="T944" s="217">
        <f>S944*H944</f>
        <v>0.414315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8" t="s">
        <v>245</v>
      </c>
      <c r="AT944" s="218" t="s">
        <v>144</v>
      </c>
      <c r="AU944" s="218" t="s">
        <v>84</v>
      </c>
      <c r="AY944" s="19" t="s">
        <v>141</v>
      </c>
      <c r="BE944" s="219">
        <f>IF(N944="základní",J944,0)</f>
        <v>0</v>
      </c>
      <c r="BF944" s="219">
        <f>IF(N944="snížená",J944,0)</f>
        <v>0</v>
      </c>
      <c r="BG944" s="219">
        <f>IF(N944="zákl. přenesená",J944,0)</f>
        <v>0</v>
      </c>
      <c r="BH944" s="219">
        <f>IF(N944="sníž. přenesená",J944,0)</f>
        <v>0</v>
      </c>
      <c r="BI944" s="219">
        <f>IF(N944="nulová",J944,0)</f>
        <v>0</v>
      </c>
      <c r="BJ944" s="19" t="s">
        <v>82</v>
      </c>
      <c r="BK944" s="219">
        <f>ROUND(I944*H944,2)</f>
        <v>0</v>
      </c>
      <c r="BL944" s="19" t="s">
        <v>245</v>
      </c>
      <c r="BM944" s="218" t="s">
        <v>1360</v>
      </c>
    </row>
    <row r="945" spans="1:47" s="2" customFormat="1" ht="12">
      <c r="A945" s="40"/>
      <c r="B945" s="41"/>
      <c r="C945" s="42"/>
      <c r="D945" s="220" t="s">
        <v>150</v>
      </c>
      <c r="E945" s="42"/>
      <c r="F945" s="221" t="s">
        <v>1361</v>
      </c>
      <c r="G945" s="42"/>
      <c r="H945" s="42"/>
      <c r="I945" s="222"/>
      <c r="J945" s="42"/>
      <c r="K945" s="42"/>
      <c r="L945" s="46"/>
      <c r="M945" s="223"/>
      <c r="N945" s="224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150</v>
      </c>
      <c r="AU945" s="19" t="s">
        <v>84</v>
      </c>
    </row>
    <row r="946" spans="1:51" s="13" customFormat="1" ht="12">
      <c r="A946" s="13"/>
      <c r="B946" s="225"/>
      <c r="C946" s="226"/>
      <c r="D946" s="227" t="s">
        <v>152</v>
      </c>
      <c r="E946" s="228" t="s">
        <v>19</v>
      </c>
      <c r="F946" s="229" t="s">
        <v>198</v>
      </c>
      <c r="G946" s="226"/>
      <c r="H946" s="228" t="s">
        <v>19</v>
      </c>
      <c r="I946" s="230"/>
      <c r="J946" s="226"/>
      <c r="K946" s="226"/>
      <c r="L946" s="231"/>
      <c r="M946" s="232"/>
      <c r="N946" s="233"/>
      <c r="O946" s="233"/>
      <c r="P946" s="233"/>
      <c r="Q946" s="233"/>
      <c r="R946" s="233"/>
      <c r="S946" s="233"/>
      <c r="T946" s="23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5" t="s">
        <v>152</v>
      </c>
      <c r="AU946" s="235" t="s">
        <v>84</v>
      </c>
      <c r="AV946" s="13" t="s">
        <v>82</v>
      </c>
      <c r="AW946" s="13" t="s">
        <v>36</v>
      </c>
      <c r="AX946" s="13" t="s">
        <v>74</v>
      </c>
      <c r="AY946" s="235" t="s">
        <v>141</v>
      </c>
    </row>
    <row r="947" spans="1:51" s="14" customFormat="1" ht="12">
      <c r="A947" s="14"/>
      <c r="B947" s="236"/>
      <c r="C947" s="237"/>
      <c r="D947" s="227" t="s">
        <v>152</v>
      </c>
      <c r="E947" s="238" t="s">
        <v>19</v>
      </c>
      <c r="F947" s="239" t="s">
        <v>541</v>
      </c>
      <c r="G947" s="237"/>
      <c r="H947" s="240">
        <v>70</v>
      </c>
      <c r="I947" s="241"/>
      <c r="J947" s="237"/>
      <c r="K947" s="237"/>
      <c r="L947" s="242"/>
      <c r="M947" s="243"/>
      <c r="N947" s="244"/>
      <c r="O947" s="244"/>
      <c r="P947" s="244"/>
      <c r="Q947" s="244"/>
      <c r="R947" s="244"/>
      <c r="S947" s="244"/>
      <c r="T947" s="245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6" t="s">
        <v>152</v>
      </c>
      <c r="AU947" s="246" t="s">
        <v>84</v>
      </c>
      <c r="AV947" s="14" t="s">
        <v>84</v>
      </c>
      <c r="AW947" s="14" t="s">
        <v>36</v>
      </c>
      <c r="AX947" s="14" t="s">
        <v>74</v>
      </c>
      <c r="AY947" s="246" t="s">
        <v>141</v>
      </c>
    </row>
    <row r="948" spans="1:51" s="14" customFormat="1" ht="12">
      <c r="A948" s="14"/>
      <c r="B948" s="236"/>
      <c r="C948" s="237"/>
      <c r="D948" s="227" t="s">
        <v>152</v>
      </c>
      <c r="E948" s="238" t="s">
        <v>19</v>
      </c>
      <c r="F948" s="239" t="s">
        <v>1362</v>
      </c>
      <c r="G948" s="237"/>
      <c r="H948" s="240">
        <v>34.5</v>
      </c>
      <c r="I948" s="241"/>
      <c r="J948" s="237"/>
      <c r="K948" s="237"/>
      <c r="L948" s="242"/>
      <c r="M948" s="243"/>
      <c r="N948" s="244"/>
      <c r="O948" s="244"/>
      <c r="P948" s="244"/>
      <c r="Q948" s="244"/>
      <c r="R948" s="244"/>
      <c r="S948" s="244"/>
      <c r="T948" s="24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6" t="s">
        <v>152</v>
      </c>
      <c r="AU948" s="246" t="s">
        <v>84</v>
      </c>
      <c r="AV948" s="14" t="s">
        <v>84</v>
      </c>
      <c r="AW948" s="14" t="s">
        <v>36</v>
      </c>
      <c r="AX948" s="14" t="s">
        <v>74</v>
      </c>
      <c r="AY948" s="246" t="s">
        <v>141</v>
      </c>
    </row>
    <row r="949" spans="1:51" s="14" customFormat="1" ht="12">
      <c r="A949" s="14"/>
      <c r="B949" s="236"/>
      <c r="C949" s="237"/>
      <c r="D949" s="227" t="s">
        <v>152</v>
      </c>
      <c r="E949" s="238" t="s">
        <v>19</v>
      </c>
      <c r="F949" s="239" t="s">
        <v>298</v>
      </c>
      <c r="G949" s="237"/>
      <c r="H949" s="240">
        <v>54</v>
      </c>
      <c r="I949" s="241"/>
      <c r="J949" s="237"/>
      <c r="K949" s="237"/>
      <c r="L949" s="242"/>
      <c r="M949" s="243"/>
      <c r="N949" s="244"/>
      <c r="O949" s="244"/>
      <c r="P949" s="244"/>
      <c r="Q949" s="244"/>
      <c r="R949" s="244"/>
      <c r="S949" s="244"/>
      <c r="T949" s="245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6" t="s">
        <v>152</v>
      </c>
      <c r="AU949" s="246" t="s">
        <v>84</v>
      </c>
      <c r="AV949" s="14" t="s">
        <v>84</v>
      </c>
      <c r="AW949" s="14" t="s">
        <v>36</v>
      </c>
      <c r="AX949" s="14" t="s">
        <v>74</v>
      </c>
      <c r="AY949" s="246" t="s">
        <v>141</v>
      </c>
    </row>
    <row r="950" spans="1:51" s="13" customFormat="1" ht="12">
      <c r="A950" s="13"/>
      <c r="B950" s="225"/>
      <c r="C950" s="226"/>
      <c r="D950" s="227" t="s">
        <v>152</v>
      </c>
      <c r="E950" s="228" t="s">
        <v>19</v>
      </c>
      <c r="F950" s="229" t="s">
        <v>596</v>
      </c>
      <c r="G950" s="226"/>
      <c r="H950" s="228" t="s">
        <v>19</v>
      </c>
      <c r="I950" s="230"/>
      <c r="J950" s="226"/>
      <c r="K950" s="226"/>
      <c r="L950" s="231"/>
      <c r="M950" s="232"/>
      <c r="N950" s="233"/>
      <c r="O950" s="233"/>
      <c r="P950" s="233"/>
      <c r="Q950" s="233"/>
      <c r="R950" s="233"/>
      <c r="S950" s="233"/>
      <c r="T950" s="23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5" t="s">
        <v>152</v>
      </c>
      <c r="AU950" s="235" t="s">
        <v>84</v>
      </c>
      <c r="AV950" s="13" t="s">
        <v>82</v>
      </c>
      <c r="AW950" s="13" t="s">
        <v>36</v>
      </c>
      <c r="AX950" s="13" t="s">
        <v>74</v>
      </c>
      <c r="AY950" s="235" t="s">
        <v>141</v>
      </c>
    </row>
    <row r="951" spans="1:51" s="14" customFormat="1" ht="12">
      <c r="A951" s="14"/>
      <c r="B951" s="236"/>
      <c r="C951" s="237"/>
      <c r="D951" s="227" t="s">
        <v>152</v>
      </c>
      <c r="E951" s="238" t="s">
        <v>19</v>
      </c>
      <c r="F951" s="239" t="s">
        <v>336</v>
      </c>
      <c r="G951" s="237"/>
      <c r="H951" s="240">
        <v>75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6" t="s">
        <v>152</v>
      </c>
      <c r="AU951" s="246" t="s">
        <v>84</v>
      </c>
      <c r="AV951" s="14" t="s">
        <v>84</v>
      </c>
      <c r="AW951" s="14" t="s">
        <v>36</v>
      </c>
      <c r="AX951" s="14" t="s">
        <v>74</v>
      </c>
      <c r="AY951" s="246" t="s">
        <v>141</v>
      </c>
    </row>
    <row r="952" spans="1:51" s="14" customFormat="1" ht="12">
      <c r="A952" s="14"/>
      <c r="B952" s="236"/>
      <c r="C952" s="237"/>
      <c r="D952" s="227" t="s">
        <v>152</v>
      </c>
      <c r="E952" s="238" t="s">
        <v>19</v>
      </c>
      <c r="F952" s="239" t="s">
        <v>1363</v>
      </c>
      <c r="G952" s="237"/>
      <c r="H952" s="240">
        <v>8.5</v>
      </c>
      <c r="I952" s="241"/>
      <c r="J952" s="237"/>
      <c r="K952" s="237"/>
      <c r="L952" s="242"/>
      <c r="M952" s="243"/>
      <c r="N952" s="244"/>
      <c r="O952" s="244"/>
      <c r="P952" s="244"/>
      <c r="Q952" s="244"/>
      <c r="R952" s="244"/>
      <c r="S952" s="244"/>
      <c r="T952" s="245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6" t="s">
        <v>152</v>
      </c>
      <c r="AU952" s="246" t="s">
        <v>84</v>
      </c>
      <c r="AV952" s="14" t="s">
        <v>84</v>
      </c>
      <c r="AW952" s="14" t="s">
        <v>36</v>
      </c>
      <c r="AX952" s="14" t="s">
        <v>74</v>
      </c>
      <c r="AY952" s="246" t="s">
        <v>141</v>
      </c>
    </row>
    <row r="953" spans="1:51" s="14" customFormat="1" ht="12">
      <c r="A953" s="14"/>
      <c r="B953" s="236"/>
      <c r="C953" s="237"/>
      <c r="D953" s="227" t="s">
        <v>152</v>
      </c>
      <c r="E953" s="238" t="s">
        <v>19</v>
      </c>
      <c r="F953" s="239" t="s">
        <v>1364</v>
      </c>
      <c r="G953" s="237"/>
      <c r="H953" s="240">
        <v>33.5</v>
      </c>
      <c r="I953" s="241"/>
      <c r="J953" s="237"/>
      <c r="K953" s="237"/>
      <c r="L953" s="242"/>
      <c r="M953" s="243"/>
      <c r="N953" s="244"/>
      <c r="O953" s="244"/>
      <c r="P953" s="244"/>
      <c r="Q953" s="244"/>
      <c r="R953" s="244"/>
      <c r="S953" s="244"/>
      <c r="T953" s="24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6" t="s">
        <v>152</v>
      </c>
      <c r="AU953" s="246" t="s">
        <v>84</v>
      </c>
      <c r="AV953" s="14" t="s">
        <v>84</v>
      </c>
      <c r="AW953" s="14" t="s">
        <v>36</v>
      </c>
      <c r="AX953" s="14" t="s">
        <v>74</v>
      </c>
      <c r="AY953" s="246" t="s">
        <v>141</v>
      </c>
    </row>
    <row r="954" spans="1:51" s="13" customFormat="1" ht="12">
      <c r="A954" s="13"/>
      <c r="B954" s="225"/>
      <c r="C954" s="226"/>
      <c r="D954" s="227" t="s">
        <v>152</v>
      </c>
      <c r="E954" s="228" t="s">
        <v>19</v>
      </c>
      <c r="F954" s="229" t="s">
        <v>1365</v>
      </c>
      <c r="G954" s="226"/>
      <c r="H954" s="228" t="s">
        <v>19</v>
      </c>
      <c r="I954" s="230"/>
      <c r="J954" s="226"/>
      <c r="K954" s="226"/>
      <c r="L954" s="231"/>
      <c r="M954" s="232"/>
      <c r="N954" s="233"/>
      <c r="O954" s="233"/>
      <c r="P954" s="233"/>
      <c r="Q954" s="233"/>
      <c r="R954" s="233"/>
      <c r="S954" s="233"/>
      <c r="T954" s="23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5" t="s">
        <v>152</v>
      </c>
      <c r="AU954" s="235" t="s">
        <v>84</v>
      </c>
      <c r="AV954" s="13" t="s">
        <v>82</v>
      </c>
      <c r="AW954" s="13" t="s">
        <v>36</v>
      </c>
      <c r="AX954" s="13" t="s">
        <v>74</v>
      </c>
      <c r="AY954" s="235" t="s">
        <v>141</v>
      </c>
    </row>
    <row r="955" spans="1:51" s="14" customFormat="1" ht="12">
      <c r="A955" s="14"/>
      <c r="B955" s="236"/>
      <c r="C955" s="237"/>
      <c r="D955" s="227" t="s">
        <v>152</v>
      </c>
      <c r="E955" s="238" t="s">
        <v>19</v>
      </c>
      <c r="F955" s="239" t="s">
        <v>485</v>
      </c>
      <c r="G955" s="237"/>
      <c r="H955" s="240">
        <v>57</v>
      </c>
      <c r="I955" s="241"/>
      <c r="J955" s="237"/>
      <c r="K955" s="237"/>
      <c r="L955" s="242"/>
      <c r="M955" s="243"/>
      <c r="N955" s="244"/>
      <c r="O955" s="244"/>
      <c r="P955" s="244"/>
      <c r="Q955" s="244"/>
      <c r="R955" s="244"/>
      <c r="S955" s="244"/>
      <c r="T955" s="24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6" t="s">
        <v>152</v>
      </c>
      <c r="AU955" s="246" t="s">
        <v>84</v>
      </c>
      <c r="AV955" s="14" t="s">
        <v>84</v>
      </c>
      <c r="AW955" s="14" t="s">
        <v>36</v>
      </c>
      <c r="AX955" s="14" t="s">
        <v>74</v>
      </c>
      <c r="AY955" s="246" t="s">
        <v>141</v>
      </c>
    </row>
    <row r="956" spans="1:51" s="14" customFormat="1" ht="12">
      <c r="A956" s="14"/>
      <c r="B956" s="236"/>
      <c r="C956" s="237"/>
      <c r="D956" s="227" t="s">
        <v>152</v>
      </c>
      <c r="E956" s="238" t="s">
        <v>19</v>
      </c>
      <c r="F956" s="239" t="s">
        <v>1363</v>
      </c>
      <c r="G956" s="237"/>
      <c r="H956" s="240">
        <v>8.5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6" t="s">
        <v>152</v>
      </c>
      <c r="AU956" s="246" t="s">
        <v>84</v>
      </c>
      <c r="AV956" s="14" t="s">
        <v>84</v>
      </c>
      <c r="AW956" s="14" t="s">
        <v>36</v>
      </c>
      <c r="AX956" s="14" t="s">
        <v>74</v>
      </c>
      <c r="AY956" s="246" t="s">
        <v>141</v>
      </c>
    </row>
    <row r="957" spans="1:51" s="14" customFormat="1" ht="12">
      <c r="A957" s="14"/>
      <c r="B957" s="236"/>
      <c r="C957" s="237"/>
      <c r="D957" s="227" t="s">
        <v>152</v>
      </c>
      <c r="E957" s="238" t="s">
        <v>19</v>
      </c>
      <c r="F957" s="239" t="s">
        <v>1366</v>
      </c>
      <c r="G957" s="237"/>
      <c r="H957" s="240">
        <v>18.5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6" t="s">
        <v>152</v>
      </c>
      <c r="AU957" s="246" t="s">
        <v>84</v>
      </c>
      <c r="AV957" s="14" t="s">
        <v>84</v>
      </c>
      <c r="AW957" s="14" t="s">
        <v>36</v>
      </c>
      <c r="AX957" s="14" t="s">
        <v>74</v>
      </c>
      <c r="AY957" s="246" t="s">
        <v>141</v>
      </c>
    </row>
    <row r="958" spans="1:51" s="13" customFormat="1" ht="12">
      <c r="A958" s="13"/>
      <c r="B958" s="225"/>
      <c r="C958" s="226"/>
      <c r="D958" s="227" t="s">
        <v>152</v>
      </c>
      <c r="E958" s="228" t="s">
        <v>19</v>
      </c>
      <c r="F958" s="229" t="s">
        <v>201</v>
      </c>
      <c r="G958" s="226"/>
      <c r="H958" s="228" t="s">
        <v>19</v>
      </c>
      <c r="I958" s="230"/>
      <c r="J958" s="226"/>
      <c r="K958" s="226"/>
      <c r="L958" s="231"/>
      <c r="M958" s="232"/>
      <c r="N958" s="233"/>
      <c r="O958" s="233"/>
      <c r="P958" s="233"/>
      <c r="Q958" s="233"/>
      <c r="R958" s="233"/>
      <c r="S958" s="233"/>
      <c r="T958" s="23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5" t="s">
        <v>152</v>
      </c>
      <c r="AU958" s="235" t="s">
        <v>84</v>
      </c>
      <c r="AV958" s="13" t="s">
        <v>82</v>
      </c>
      <c r="AW958" s="13" t="s">
        <v>36</v>
      </c>
      <c r="AX958" s="13" t="s">
        <v>74</v>
      </c>
      <c r="AY958" s="235" t="s">
        <v>141</v>
      </c>
    </row>
    <row r="959" spans="1:51" s="14" customFormat="1" ht="12">
      <c r="A959" s="14"/>
      <c r="B959" s="236"/>
      <c r="C959" s="237"/>
      <c r="D959" s="227" t="s">
        <v>152</v>
      </c>
      <c r="E959" s="238" t="s">
        <v>19</v>
      </c>
      <c r="F959" s="239" t="s">
        <v>295</v>
      </c>
      <c r="G959" s="237"/>
      <c r="H959" s="240">
        <v>115</v>
      </c>
      <c r="I959" s="241"/>
      <c r="J959" s="237"/>
      <c r="K959" s="237"/>
      <c r="L959" s="242"/>
      <c r="M959" s="243"/>
      <c r="N959" s="244"/>
      <c r="O959" s="244"/>
      <c r="P959" s="244"/>
      <c r="Q959" s="244"/>
      <c r="R959" s="244"/>
      <c r="S959" s="244"/>
      <c r="T959" s="24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6" t="s">
        <v>152</v>
      </c>
      <c r="AU959" s="246" t="s">
        <v>84</v>
      </c>
      <c r="AV959" s="14" t="s">
        <v>84</v>
      </c>
      <c r="AW959" s="14" t="s">
        <v>36</v>
      </c>
      <c r="AX959" s="14" t="s">
        <v>74</v>
      </c>
      <c r="AY959" s="246" t="s">
        <v>141</v>
      </c>
    </row>
    <row r="960" spans="1:51" s="14" customFormat="1" ht="12">
      <c r="A960" s="14"/>
      <c r="B960" s="236"/>
      <c r="C960" s="237"/>
      <c r="D960" s="227" t="s">
        <v>152</v>
      </c>
      <c r="E960" s="238" t="s">
        <v>19</v>
      </c>
      <c r="F960" s="239" t="s">
        <v>256</v>
      </c>
      <c r="G960" s="237"/>
      <c r="H960" s="240">
        <v>18</v>
      </c>
      <c r="I960" s="241"/>
      <c r="J960" s="237"/>
      <c r="K960" s="237"/>
      <c r="L960" s="242"/>
      <c r="M960" s="243"/>
      <c r="N960" s="244"/>
      <c r="O960" s="244"/>
      <c r="P960" s="244"/>
      <c r="Q960" s="244"/>
      <c r="R960" s="244"/>
      <c r="S960" s="244"/>
      <c r="T960" s="245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6" t="s">
        <v>152</v>
      </c>
      <c r="AU960" s="246" t="s">
        <v>84</v>
      </c>
      <c r="AV960" s="14" t="s">
        <v>84</v>
      </c>
      <c r="AW960" s="14" t="s">
        <v>36</v>
      </c>
      <c r="AX960" s="14" t="s">
        <v>74</v>
      </c>
      <c r="AY960" s="246" t="s">
        <v>141</v>
      </c>
    </row>
    <row r="961" spans="1:51" s="14" customFormat="1" ht="12">
      <c r="A961" s="14"/>
      <c r="B961" s="236"/>
      <c r="C961" s="237"/>
      <c r="D961" s="227" t="s">
        <v>152</v>
      </c>
      <c r="E961" s="238" t="s">
        <v>19</v>
      </c>
      <c r="F961" s="239" t="s">
        <v>1367</v>
      </c>
      <c r="G961" s="237"/>
      <c r="H961" s="240">
        <v>59.5</v>
      </c>
      <c r="I961" s="241"/>
      <c r="J961" s="237"/>
      <c r="K961" s="237"/>
      <c r="L961" s="242"/>
      <c r="M961" s="243"/>
      <c r="N961" s="244"/>
      <c r="O961" s="244"/>
      <c r="P961" s="244"/>
      <c r="Q961" s="244"/>
      <c r="R961" s="244"/>
      <c r="S961" s="244"/>
      <c r="T961" s="24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6" t="s">
        <v>152</v>
      </c>
      <c r="AU961" s="246" t="s">
        <v>84</v>
      </c>
      <c r="AV961" s="14" t="s">
        <v>84</v>
      </c>
      <c r="AW961" s="14" t="s">
        <v>36</v>
      </c>
      <c r="AX961" s="14" t="s">
        <v>74</v>
      </c>
      <c r="AY961" s="246" t="s">
        <v>141</v>
      </c>
    </row>
    <row r="962" spans="1:51" s="13" customFormat="1" ht="12">
      <c r="A962" s="13"/>
      <c r="B962" s="225"/>
      <c r="C962" s="226"/>
      <c r="D962" s="227" t="s">
        <v>152</v>
      </c>
      <c r="E962" s="228" t="s">
        <v>19</v>
      </c>
      <c r="F962" s="229" t="s">
        <v>196</v>
      </c>
      <c r="G962" s="226"/>
      <c r="H962" s="228" t="s">
        <v>19</v>
      </c>
      <c r="I962" s="230"/>
      <c r="J962" s="226"/>
      <c r="K962" s="226"/>
      <c r="L962" s="231"/>
      <c r="M962" s="232"/>
      <c r="N962" s="233"/>
      <c r="O962" s="233"/>
      <c r="P962" s="233"/>
      <c r="Q962" s="233"/>
      <c r="R962" s="233"/>
      <c r="S962" s="233"/>
      <c r="T962" s="23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5" t="s">
        <v>152</v>
      </c>
      <c r="AU962" s="235" t="s">
        <v>84</v>
      </c>
      <c r="AV962" s="13" t="s">
        <v>82</v>
      </c>
      <c r="AW962" s="13" t="s">
        <v>36</v>
      </c>
      <c r="AX962" s="13" t="s">
        <v>74</v>
      </c>
      <c r="AY962" s="235" t="s">
        <v>141</v>
      </c>
    </row>
    <row r="963" spans="1:51" s="14" customFormat="1" ht="12">
      <c r="A963" s="14"/>
      <c r="B963" s="236"/>
      <c r="C963" s="237"/>
      <c r="D963" s="227" t="s">
        <v>152</v>
      </c>
      <c r="E963" s="238" t="s">
        <v>19</v>
      </c>
      <c r="F963" s="239" t="s">
        <v>763</v>
      </c>
      <c r="G963" s="237"/>
      <c r="H963" s="240">
        <v>121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6" t="s">
        <v>152</v>
      </c>
      <c r="AU963" s="246" t="s">
        <v>84</v>
      </c>
      <c r="AV963" s="14" t="s">
        <v>84</v>
      </c>
      <c r="AW963" s="14" t="s">
        <v>36</v>
      </c>
      <c r="AX963" s="14" t="s">
        <v>74</v>
      </c>
      <c r="AY963" s="246" t="s">
        <v>141</v>
      </c>
    </row>
    <row r="964" spans="1:51" s="14" customFormat="1" ht="12">
      <c r="A964" s="14"/>
      <c r="B964" s="236"/>
      <c r="C964" s="237"/>
      <c r="D964" s="227" t="s">
        <v>152</v>
      </c>
      <c r="E964" s="238" t="s">
        <v>19</v>
      </c>
      <c r="F964" s="239" t="s">
        <v>529</v>
      </c>
      <c r="G964" s="237"/>
      <c r="H964" s="240">
        <v>67</v>
      </c>
      <c r="I964" s="241"/>
      <c r="J964" s="237"/>
      <c r="K964" s="237"/>
      <c r="L964" s="242"/>
      <c r="M964" s="243"/>
      <c r="N964" s="244"/>
      <c r="O964" s="244"/>
      <c r="P964" s="244"/>
      <c r="Q964" s="244"/>
      <c r="R964" s="244"/>
      <c r="S964" s="244"/>
      <c r="T964" s="24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6" t="s">
        <v>152</v>
      </c>
      <c r="AU964" s="246" t="s">
        <v>84</v>
      </c>
      <c r="AV964" s="14" t="s">
        <v>84</v>
      </c>
      <c r="AW964" s="14" t="s">
        <v>36</v>
      </c>
      <c r="AX964" s="14" t="s">
        <v>74</v>
      </c>
      <c r="AY964" s="246" t="s">
        <v>141</v>
      </c>
    </row>
    <row r="965" spans="1:51" s="13" customFormat="1" ht="12">
      <c r="A965" s="13"/>
      <c r="B965" s="225"/>
      <c r="C965" s="226"/>
      <c r="D965" s="227" t="s">
        <v>152</v>
      </c>
      <c r="E965" s="228" t="s">
        <v>19</v>
      </c>
      <c r="F965" s="229" t="s">
        <v>194</v>
      </c>
      <c r="G965" s="226"/>
      <c r="H965" s="228" t="s">
        <v>19</v>
      </c>
      <c r="I965" s="230"/>
      <c r="J965" s="226"/>
      <c r="K965" s="226"/>
      <c r="L965" s="231"/>
      <c r="M965" s="232"/>
      <c r="N965" s="233"/>
      <c r="O965" s="233"/>
      <c r="P965" s="233"/>
      <c r="Q965" s="233"/>
      <c r="R965" s="233"/>
      <c r="S965" s="233"/>
      <c r="T965" s="23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5" t="s">
        <v>152</v>
      </c>
      <c r="AU965" s="235" t="s">
        <v>84</v>
      </c>
      <c r="AV965" s="13" t="s">
        <v>82</v>
      </c>
      <c r="AW965" s="13" t="s">
        <v>36</v>
      </c>
      <c r="AX965" s="13" t="s">
        <v>74</v>
      </c>
      <c r="AY965" s="235" t="s">
        <v>141</v>
      </c>
    </row>
    <row r="966" spans="1:51" s="14" customFormat="1" ht="12">
      <c r="A966" s="14"/>
      <c r="B966" s="236"/>
      <c r="C966" s="237"/>
      <c r="D966" s="227" t="s">
        <v>152</v>
      </c>
      <c r="E966" s="238" t="s">
        <v>19</v>
      </c>
      <c r="F966" s="239" t="s">
        <v>318</v>
      </c>
      <c r="G966" s="237"/>
      <c r="H966" s="240">
        <v>27</v>
      </c>
      <c r="I966" s="241"/>
      <c r="J966" s="237"/>
      <c r="K966" s="237"/>
      <c r="L966" s="242"/>
      <c r="M966" s="243"/>
      <c r="N966" s="244"/>
      <c r="O966" s="244"/>
      <c r="P966" s="244"/>
      <c r="Q966" s="244"/>
      <c r="R966" s="244"/>
      <c r="S966" s="244"/>
      <c r="T966" s="24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6" t="s">
        <v>152</v>
      </c>
      <c r="AU966" s="246" t="s">
        <v>84</v>
      </c>
      <c r="AV966" s="14" t="s">
        <v>84</v>
      </c>
      <c r="AW966" s="14" t="s">
        <v>36</v>
      </c>
      <c r="AX966" s="14" t="s">
        <v>74</v>
      </c>
      <c r="AY966" s="246" t="s">
        <v>141</v>
      </c>
    </row>
    <row r="967" spans="1:51" s="14" customFormat="1" ht="12">
      <c r="A967" s="14"/>
      <c r="B967" s="236"/>
      <c r="C967" s="237"/>
      <c r="D967" s="227" t="s">
        <v>152</v>
      </c>
      <c r="E967" s="238" t="s">
        <v>19</v>
      </c>
      <c r="F967" s="239" t="s">
        <v>395</v>
      </c>
      <c r="G967" s="237"/>
      <c r="H967" s="240">
        <v>39</v>
      </c>
      <c r="I967" s="241"/>
      <c r="J967" s="237"/>
      <c r="K967" s="237"/>
      <c r="L967" s="242"/>
      <c r="M967" s="243"/>
      <c r="N967" s="244"/>
      <c r="O967" s="244"/>
      <c r="P967" s="244"/>
      <c r="Q967" s="244"/>
      <c r="R967" s="244"/>
      <c r="S967" s="244"/>
      <c r="T967" s="24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6" t="s">
        <v>152</v>
      </c>
      <c r="AU967" s="246" t="s">
        <v>84</v>
      </c>
      <c r="AV967" s="14" t="s">
        <v>84</v>
      </c>
      <c r="AW967" s="14" t="s">
        <v>36</v>
      </c>
      <c r="AX967" s="14" t="s">
        <v>74</v>
      </c>
      <c r="AY967" s="246" t="s">
        <v>141</v>
      </c>
    </row>
    <row r="968" spans="1:51" s="14" customFormat="1" ht="12">
      <c r="A968" s="14"/>
      <c r="B968" s="236"/>
      <c r="C968" s="237"/>
      <c r="D968" s="227" t="s">
        <v>152</v>
      </c>
      <c r="E968" s="238" t="s">
        <v>19</v>
      </c>
      <c r="F968" s="239" t="s">
        <v>1368</v>
      </c>
      <c r="G968" s="237"/>
      <c r="H968" s="240">
        <v>26.5</v>
      </c>
      <c r="I968" s="241"/>
      <c r="J968" s="237"/>
      <c r="K968" s="237"/>
      <c r="L968" s="242"/>
      <c r="M968" s="243"/>
      <c r="N968" s="244"/>
      <c r="O968" s="244"/>
      <c r="P968" s="244"/>
      <c r="Q968" s="244"/>
      <c r="R968" s="244"/>
      <c r="S968" s="244"/>
      <c r="T968" s="245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6" t="s">
        <v>152</v>
      </c>
      <c r="AU968" s="246" t="s">
        <v>84</v>
      </c>
      <c r="AV968" s="14" t="s">
        <v>84</v>
      </c>
      <c r="AW968" s="14" t="s">
        <v>36</v>
      </c>
      <c r="AX968" s="14" t="s">
        <v>74</v>
      </c>
      <c r="AY968" s="246" t="s">
        <v>141</v>
      </c>
    </row>
    <row r="969" spans="1:51" s="13" customFormat="1" ht="12">
      <c r="A969" s="13"/>
      <c r="B969" s="225"/>
      <c r="C969" s="226"/>
      <c r="D969" s="227" t="s">
        <v>152</v>
      </c>
      <c r="E969" s="228" t="s">
        <v>19</v>
      </c>
      <c r="F969" s="229" t="s">
        <v>1369</v>
      </c>
      <c r="G969" s="226"/>
      <c r="H969" s="228" t="s">
        <v>19</v>
      </c>
      <c r="I969" s="230"/>
      <c r="J969" s="226"/>
      <c r="K969" s="226"/>
      <c r="L969" s="231"/>
      <c r="M969" s="232"/>
      <c r="N969" s="233"/>
      <c r="O969" s="233"/>
      <c r="P969" s="233"/>
      <c r="Q969" s="233"/>
      <c r="R969" s="233"/>
      <c r="S969" s="233"/>
      <c r="T969" s="23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5" t="s">
        <v>152</v>
      </c>
      <c r="AU969" s="235" t="s">
        <v>84</v>
      </c>
      <c r="AV969" s="13" t="s">
        <v>82</v>
      </c>
      <c r="AW969" s="13" t="s">
        <v>36</v>
      </c>
      <c r="AX969" s="13" t="s">
        <v>74</v>
      </c>
      <c r="AY969" s="235" t="s">
        <v>141</v>
      </c>
    </row>
    <row r="970" spans="1:51" s="14" customFormat="1" ht="12">
      <c r="A970" s="14"/>
      <c r="B970" s="236"/>
      <c r="C970" s="237"/>
      <c r="D970" s="227" t="s">
        <v>152</v>
      </c>
      <c r="E970" s="238" t="s">
        <v>19</v>
      </c>
      <c r="F970" s="239" t="s">
        <v>346</v>
      </c>
      <c r="G970" s="237"/>
      <c r="H970" s="240">
        <v>31</v>
      </c>
      <c r="I970" s="241"/>
      <c r="J970" s="237"/>
      <c r="K970" s="237"/>
      <c r="L970" s="242"/>
      <c r="M970" s="243"/>
      <c r="N970" s="244"/>
      <c r="O970" s="244"/>
      <c r="P970" s="244"/>
      <c r="Q970" s="244"/>
      <c r="R970" s="244"/>
      <c r="S970" s="244"/>
      <c r="T970" s="245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6" t="s">
        <v>152</v>
      </c>
      <c r="AU970" s="246" t="s">
        <v>84</v>
      </c>
      <c r="AV970" s="14" t="s">
        <v>84</v>
      </c>
      <c r="AW970" s="14" t="s">
        <v>36</v>
      </c>
      <c r="AX970" s="14" t="s">
        <v>74</v>
      </c>
      <c r="AY970" s="246" t="s">
        <v>141</v>
      </c>
    </row>
    <row r="971" spans="1:51" s="14" customFormat="1" ht="12">
      <c r="A971" s="14"/>
      <c r="B971" s="236"/>
      <c r="C971" s="237"/>
      <c r="D971" s="227" t="s">
        <v>152</v>
      </c>
      <c r="E971" s="238" t="s">
        <v>19</v>
      </c>
      <c r="F971" s="239" t="s">
        <v>419</v>
      </c>
      <c r="G971" s="237"/>
      <c r="H971" s="240">
        <v>43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6" t="s">
        <v>152</v>
      </c>
      <c r="AU971" s="246" t="s">
        <v>84</v>
      </c>
      <c r="AV971" s="14" t="s">
        <v>84</v>
      </c>
      <c r="AW971" s="14" t="s">
        <v>36</v>
      </c>
      <c r="AX971" s="14" t="s">
        <v>74</v>
      </c>
      <c r="AY971" s="246" t="s">
        <v>141</v>
      </c>
    </row>
    <row r="972" spans="1:51" s="14" customFormat="1" ht="12">
      <c r="A972" s="14"/>
      <c r="B972" s="236"/>
      <c r="C972" s="237"/>
      <c r="D972" s="227" t="s">
        <v>152</v>
      </c>
      <c r="E972" s="238" t="s">
        <v>19</v>
      </c>
      <c r="F972" s="239" t="s">
        <v>330</v>
      </c>
      <c r="G972" s="237"/>
      <c r="H972" s="240">
        <v>29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6" t="s">
        <v>152</v>
      </c>
      <c r="AU972" s="246" t="s">
        <v>84</v>
      </c>
      <c r="AV972" s="14" t="s">
        <v>84</v>
      </c>
      <c r="AW972" s="14" t="s">
        <v>36</v>
      </c>
      <c r="AX972" s="14" t="s">
        <v>74</v>
      </c>
      <c r="AY972" s="246" t="s">
        <v>141</v>
      </c>
    </row>
    <row r="973" spans="1:51" s="13" customFormat="1" ht="12">
      <c r="A973" s="13"/>
      <c r="B973" s="225"/>
      <c r="C973" s="226"/>
      <c r="D973" s="227" t="s">
        <v>152</v>
      </c>
      <c r="E973" s="228" t="s">
        <v>19</v>
      </c>
      <c r="F973" s="229" t="s">
        <v>153</v>
      </c>
      <c r="G973" s="226"/>
      <c r="H973" s="228" t="s">
        <v>19</v>
      </c>
      <c r="I973" s="230"/>
      <c r="J973" s="226"/>
      <c r="K973" s="226"/>
      <c r="L973" s="231"/>
      <c r="M973" s="232"/>
      <c r="N973" s="233"/>
      <c r="O973" s="233"/>
      <c r="P973" s="233"/>
      <c r="Q973" s="233"/>
      <c r="R973" s="233"/>
      <c r="S973" s="233"/>
      <c r="T973" s="23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5" t="s">
        <v>152</v>
      </c>
      <c r="AU973" s="235" t="s">
        <v>84</v>
      </c>
      <c r="AV973" s="13" t="s">
        <v>82</v>
      </c>
      <c r="AW973" s="13" t="s">
        <v>36</v>
      </c>
      <c r="AX973" s="13" t="s">
        <v>74</v>
      </c>
      <c r="AY973" s="235" t="s">
        <v>141</v>
      </c>
    </row>
    <row r="974" spans="1:51" s="14" customFormat="1" ht="12">
      <c r="A974" s="14"/>
      <c r="B974" s="236"/>
      <c r="C974" s="237"/>
      <c r="D974" s="227" t="s">
        <v>152</v>
      </c>
      <c r="E974" s="238" t="s">
        <v>19</v>
      </c>
      <c r="F974" s="239" t="s">
        <v>754</v>
      </c>
      <c r="G974" s="237"/>
      <c r="H974" s="240">
        <v>119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152</v>
      </c>
      <c r="AU974" s="246" t="s">
        <v>84</v>
      </c>
      <c r="AV974" s="14" t="s">
        <v>84</v>
      </c>
      <c r="AW974" s="14" t="s">
        <v>36</v>
      </c>
      <c r="AX974" s="14" t="s">
        <v>74</v>
      </c>
      <c r="AY974" s="246" t="s">
        <v>141</v>
      </c>
    </row>
    <row r="975" spans="1:51" s="13" customFormat="1" ht="12">
      <c r="A975" s="13"/>
      <c r="B975" s="225"/>
      <c r="C975" s="226"/>
      <c r="D975" s="227" t="s">
        <v>152</v>
      </c>
      <c r="E975" s="228" t="s">
        <v>19</v>
      </c>
      <c r="F975" s="229" t="s">
        <v>1370</v>
      </c>
      <c r="G975" s="226"/>
      <c r="H975" s="228" t="s">
        <v>19</v>
      </c>
      <c r="I975" s="230"/>
      <c r="J975" s="226"/>
      <c r="K975" s="226"/>
      <c r="L975" s="231"/>
      <c r="M975" s="232"/>
      <c r="N975" s="233"/>
      <c r="O975" s="233"/>
      <c r="P975" s="233"/>
      <c r="Q975" s="233"/>
      <c r="R975" s="233"/>
      <c r="S975" s="233"/>
      <c r="T975" s="234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5" t="s">
        <v>152</v>
      </c>
      <c r="AU975" s="235" t="s">
        <v>84</v>
      </c>
      <c r="AV975" s="13" t="s">
        <v>82</v>
      </c>
      <c r="AW975" s="13" t="s">
        <v>36</v>
      </c>
      <c r="AX975" s="13" t="s">
        <v>74</v>
      </c>
      <c r="AY975" s="235" t="s">
        <v>141</v>
      </c>
    </row>
    <row r="976" spans="1:51" s="14" customFormat="1" ht="12">
      <c r="A976" s="14"/>
      <c r="B976" s="236"/>
      <c r="C976" s="237"/>
      <c r="D976" s="227" t="s">
        <v>152</v>
      </c>
      <c r="E976" s="238" t="s">
        <v>19</v>
      </c>
      <c r="F976" s="239" t="s">
        <v>717</v>
      </c>
      <c r="G976" s="237"/>
      <c r="H976" s="240">
        <v>111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6" t="s">
        <v>152</v>
      </c>
      <c r="AU976" s="246" t="s">
        <v>84</v>
      </c>
      <c r="AV976" s="14" t="s">
        <v>84</v>
      </c>
      <c r="AW976" s="14" t="s">
        <v>36</v>
      </c>
      <c r="AX976" s="14" t="s">
        <v>74</v>
      </c>
      <c r="AY976" s="246" t="s">
        <v>141</v>
      </c>
    </row>
    <row r="977" spans="1:51" s="13" customFormat="1" ht="12">
      <c r="A977" s="13"/>
      <c r="B977" s="225"/>
      <c r="C977" s="226"/>
      <c r="D977" s="227" t="s">
        <v>152</v>
      </c>
      <c r="E977" s="228" t="s">
        <v>19</v>
      </c>
      <c r="F977" s="229" t="s">
        <v>1371</v>
      </c>
      <c r="G977" s="226"/>
      <c r="H977" s="228" t="s">
        <v>19</v>
      </c>
      <c r="I977" s="230"/>
      <c r="J977" s="226"/>
      <c r="K977" s="226"/>
      <c r="L977" s="231"/>
      <c r="M977" s="232"/>
      <c r="N977" s="233"/>
      <c r="O977" s="233"/>
      <c r="P977" s="233"/>
      <c r="Q977" s="233"/>
      <c r="R977" s="233"/>
      <c r="S977" s="233"/>
      <c r="T977" s="23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5" t="s">
        <v>152</v>
      </c>
      <c r="AU977" s="235" t="s">
        <v>84</v>
      </c>
      <c r="AV977" s="13" t="s">
        <v>82</v>
      </c>
      <c r="AW977" s="13" t="s">
        <v>36</v>
      </c>
      <c r="AX977" s="13" t="s">
        <v>74</v>
      </c>
      <c r="AY977" s="235" t="s">
        <v>141</v>
      </c>
    </row>
    <row r="978" spans="1:51" s="14" customFormat="1" ht="12">
      <c r="A978" s="14"/>
      <c r="B978" s="236"/>
      <c r="C978" s="237"/>
      <c r="D978" s="227" t="s">
        <v>152</v>
      </c>
      <c r="E978" s="238" t="s">
        <v>19</v>
      </c>
      <c r="F978" s="239" t="s">
        <v>586</v>
      </c>
      <c r="G978" s="237"/>
      <c r="H978" s="240">
        <v>81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152</v>
      </c>
      <c r="AU978" s="246" t="s">
        <v>84</v>
      </c>
      <c r="AV978" s="14" t="s">
        <v>84</v>
      </c>
      <c r="AW978" s="14" t="s">
        <v>36</v>
      </c>
      <c r="AX978" s="14" t="s">
        <v>74</v>
      </c>
      <c r="AY978" s="246" t="s">
        <v>141</v>
      </c>
    </row>
    <row r="979" spans="1:51" s="13" customFormat="1" ht="12">
      <c r="A979" s="13"/>
      <c r="B979" s="225"/>
      <c r="C979" s="226"/>
      <c r="D979" s="227" t="s">
        <v>152</v>
      </c>
      <c r="E979" s="228" t="s">
        <v>19</v>
      </c>
      <c r="F979" s="229" t="s">
        <v>1372</v>
      </c>
      <c r="G979" s="226"/>
      <c r="H979" s="228" t="s">
        <v>19</v>
      </c>
      <c r="I979" s="230"/>
      <c r="J979" s="226"/>
      <c r="K979" s="226"/>
      <c r="L979" s="231"/>
      <c r="M979" s="232"/>
      <c r="N979" s="233"/>
      <c r="O979" s="233"/>
      <c r="P979" s="233"/>
      <c r="Q979" s="233"/>
      <c r="R979" s="233"/>
      <c r="S979" s="233"/>
      <c r="T979" s="23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5" t="s">
        <v>152</v>
      </c>
      <c r="AU979" s="235" t="s">
        <v>84</v>
      </c>
      <c r="AV979" s="13" t="s">
        <v>82</v>
      </c>
      <c r="AW979" s="13" t="s">
        <v>36</v>
      </c>
      <c r="AX979" s="13" t="s">
        <v>74</v>
      </c>
      <c r="AY979" s="235" t="s">
        <v>141</v>
      </c>
    </row>
    <row r="980" spans="1:51" s="14" customFormat="1" ht="12">
      <c r="A980" s="14"/>
      <c r="B980" s="236"/>
      <c r="C980" s="237"/>
      <c r="D980" s="227" t="s">
        <v>152</v>
      </c>
      <c r="E980" s="238" t="s">
        <v>19</v>
      </c>
      <c r="F980" s="239" t="s">
        <v>626</v>
      </c>
      <c r="G980" s="237"/>
      <c r="H980" s="240">
        <v>90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152</v>
      </c>
      <c r="AU980" s="246" t="s">
        <v>84</v>
      </c>
      <c r="AV980" s="14" t="s">
        <v>84</v>
      </c>
      <c r="AW980" s="14" t="s">
        <v>36</v>
      </c>
      <c r="AX980" s="14" t="s">
        <v>74</v>
      </c>
      <c r="AY980" s="246" t="s">
        <v>141</v>
      </c>
    </row>
    <row r="981" spans="1:51" s="15" customFormat="1" ht="12">
      <c r="A981" s="15"/>
      <c r="B981" s="247"/>
      <c r="C981" s="248"/>
      <c r="D981" s="227" t="s">
        <v>152</v>
      </c>
      <c r="E981" s="249" t="s">
        <v>19</v>
      </c>
      <c r="F981" s="250" t="s">
        <v>205</v>
      </c>
      <c r="G981" s="248"/>
      <c r="H981" s="251">
        <v>1336.5</v>
      </c>
      <c r="I981" s="252"/>
      <c r="J981" s="248"/>
      <c r="K981" s="248"/>
      <c r="L981" s="253"/>
      <c r="M981" s="254"/>
      <c r="N981" s="255"/>
      <c r="O981" s="255"/>
      <c r="P981" s="255"/>
      <c r="Q981" s="255"/>
      <c r="R981" s="255"/>
      <c r="S981" s="255"/>
      <c r="T981" s="256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57" t="s">
        <v>152</v>
      </c>
      <c r="AU981" s="257" t="s">
        <v>84</v>
      </c>
      <c r="AV981" s="15" t="s">
        <v>142</v>
      </c>
      <c r="AW981" s="15" t="s">
        <v>36</v>
      </c>
      <c r="AX981" s="15" t="s">
        <v>82</v>
      </c>
      <c r="AY981" s="257" t="s">
        <v>141</v>
      </c>
    </row>
    <row r="982" spans="1:65" s="2" customFormat="1" ht="16.5" customHeight="1">
      <c r="A982" s="40"/>
      <c r="B982" s="41"/>
      <c r="C982" s="207" t="s">
        <v>1373</v>
      </c>
      <c r="D982" s="207" t="s">
        <v>144</v>
      </c>
      <c r="E982" s="208" t="s">
        <v>1374</v>
      </c>
      <c r="F982" s="209" t="s">
        <v>1375</v>
      </c>
      <c r="G982" s="210" t="s">
        <v>147</v>
      </c>
      <c r="H982" s="211">
        <v>1336.5</v>
      </c>
      <c r="I982" s="212"/>
      <c r="J982" s="213">
        <f>ROUND(I982*H982,2)</f>
        <v>0</v>
      </c>
      <c r="K982" s="209" t="s">
        <v>148</v>
      </c>
      <c r="L982" s="46"/>
      <c r="M982" s="214" t="s">
        <v>19</v>
      </c>
      <c r="N982" s="215" t="s">
        <v>45</v>
      </c>
      <c r="O982" s="86"/>
      <c r="P982" s="216">
        <f>O982*H982</f>
        <v>0</v>
      </c>
      <c r="Q982" s="216">
        <v>0</v>
      </c>
      <c r="R982" s="216">
        <f>Q982*H982</f>
        <v>0</v>
      </c>
      <c r="S982" s="216">
        <v>0</v>
      </c>
      <c r="T982" s="217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8" t="s">
        <v>245</v>
      </c>
      <c r="AT982" s="218" t="s">
        <v>144</v>
      </c>
      <c r="AU982" s="218" t="s">
        <v>84</v>
      </c>
      <c r="AY982" s="19" t="s">
        <v>141</v>
      </c>
      <c r="BE982" s="219">
        <f>IF(N982="základní",J982,0)</f>
        <v>0</v>
      </c>
      <c r="BF982" s="219">
        <f>IF(N982="snížená",J982,0)</f>
        <v>0</v>
      </c>
      <c r="BG982" s="219">
        <f>IF(N982="zákl. přenesená",J982,0)</f>
        <v>0</v>
      </c>
      <c r="BH982" s="219">
        <f>IF(N982="sníž. přenesená",J982,0)</f>
        <v>0</v>
      </c>
      <c r="BI982" s="219">
        <f>IF(N982="nulová",J982,0)</f>
        <v>0</v>
      </c>
      <c r="BJ982" s="19" t="s">
        <v>82</v>
      </c>
      <c r="BK982" s="219">
        <f>ROUND(I982*H982,2)</f>
        <v>0</v>
      </c>
      <c r="BL982" s="19" t="s">
        <v>245</v>
      </c>
      <c r="BM982" s="218" t="s">
        <v>1376</v>
      </c>
    </row>
    <row r="983" spans="1:47" s="2" customFormat="1" ht="12">
      <c r="A983" s="40"/>
      <c r="B983" s="41"/>
      <c r="C983" s="42"/>
      <c r="D983" s="220" t="s">
        <v>150</v>
      </c>
      <c r="E983" s="42"/>
      <c r="F983" s="221" t="s">
        <v>1377</v>
      </c>
      <c r="G983" s="42"/>
      <c r="H983" s="42"/>
      <c r="I983" s="222"/>
      <c r="J983" s="42"/>
      <c r="K983" s="42"/>
      <c r="L983" s="46"/>
      <c r="M983" s="223"/>
      <c r="N983" s="224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150</v>
      </c>
      <c r="AU983" s="19" t="s">
        <v>84</v>
      </c>
    </row>
    <row r="984" spans="1:51" s="13" customFormat="1" ht="12">
      <c r="A984" s="13"/>
      <c r="B984" s="225"/>
      <c r="C984" s="226"/>
      <c r="D984" s="227" t="s">
        <v>152</v>
      </c>
      <c r="E984" s="228" t="s">
        <v>19</v>
      </c>
      <c r="F984" s="229" t="s">
        <v>198</v>
      </c>
      <c r="G984" s="226"/>
      <c r="H984" s="228" t="s">
        <v>19</v>
      </c>
      <c r="I984" s="230"/>
      <c r="J984" s="226"/>
      <c r="K984" s="226"/>
      <c r="L984" s="231"/>
      <c r="M984" s="232"/>
      <c r="N984" s="233"/>
      <c r="O984" s="233"/>
      <c r="P984" s="233"/>
      <c r="Q984" s="233"/>
      <c r="R984" s="233"/>
      <c r="S984" s="233"/>
      <c r="T984" s="23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5" t="s">
        <v>152</v>
      </c>
      <c r="AU984" s="235" t="s">
        <v>84</v>
      </c>
      <c r="AV984" s="13" t="s">
        <v>82</v>
      </c>
      <c r="AW984" s="13" t="s">
        <v>36</v>
      </c>
      <c r="AX984" s="13" t="s">
        <v>74</v>
      </c>
      <c r="AY984" s="235" t="s">
        <v>141</v>
      </c>
    </row>
    <row r="985" spans="1:51" s="14" customFormat="1" ht="12">
      <c r="A985" s="14"/>
      <c r="B985" s="236"/>
      <c r="C985" s="237"/>
      <c r="D985" s="227" t="s">
        <v>152</v>
      </c>
      <c r="E985" s="238" t="s">
        <v>19</v>
      </c>
      <c r="F985" s="239" t="s">
        <v>541</v>
      </c>
      <c r="G985" s="237"/>
      <c r="H985" s="240">
        <v>70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6" t="s">
        <v>152</v>
      </c>
      <c r="AU985" s="246" t="s">
        <v>84</v>
      </c>
      <c r="AV985" s="14" t="s">
        <v>84</v>
      </c>
      <c r="AW985" s="14" t="s">
        <v>36</v>
      </c>
      <c r="AX985" s="14" t="s">
        <v>74</v>
      </c>
      <c r="AY985" s="246" t="s">
        <v>141</v>
      </c>
    </row>
    <row r="986" spans="1:51" s="14" customFormat="1" ht="12">
      <c r="A986" s="14"/>
      <c r="B986" s="236"/>
      <c r="C986" s="237"/>
      <c r="D986" s="227" t="s">
        <v>152</v>
      </c>
      <c r="E986" s="238" t="s">
        <v>19</v>
      </c>
      <c r="F986" s="239" t="s">
        <v>1362</v>
      </c>
      <c r="G986" s="237"/>
      <c r="H986" s="240">
        <v>34.5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6" t="s">
        <v>152</v>
      </c>
      <c r="AU986" s="246" t="s">
        <v>84</v>
      </c>
      <c r="AV986" s="14" t="s">
        <v>84</v>
      </c>
      <c r="AW986" s="14" t="s">
        <v>36</v>
      </c>
      <c r="AX986" s="14" t="s">
        <v>74</v>
      </c>
      <c r="AY986" s="246" t="s">
        <v>141</v>
      </c>
    </row>
    <row r="987" spans="1:51" s="14" customFormat="1" ht="12">
      <c r="A987" s="14"/>
      <c r="B987" s="236"/>
      <c r="C987" s="237"/>
      <c r="D987" s="227" t="s">
        <v>152</v>
      </c>
      <c r="E987" s="238" t="s">
        <v>19</v>
      </c>
      <c r="F987" s="239" t="s">
        <v>298</v>
      </c>
      <c r="G987" s="237"/>
      <c r="H987" s="240">
        <v>54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6" t="s">
        <v>152</v>
      </c>
      <c r="AU987" s="246" t="s">
        <v>84</v>
      </c>
      <c r="AV987" s="14" t="s">
        <v>84</v>
      </c>
      <c r="AW987" s="14" t="s">
        <v>36</v>
      </c>
      <c r="AX987" s="14" t="s">
        <v>74</v>
      </c>
      <c r="AY987" s="246" t="s">
        <v>141</v>
      </c>
    </row>
    <row r="988" spans="1:51" s="13" customFormat="1" ht="12">
      <c r="A988" s="13"/>
      <c r="B988" s="225"/>
      <c r="C988" s="226"/>
      <c r="D988" s="227" t="s">
        <v>152</v>
      </c>
      <c r="E988" s="228" t="s">
        <v>19</v>
      </c>
      <c r="F988" s="229" t="s">
        <v>596</v>
      </c>
      <c r="G988" s="226"/>
      <c r="H988" s="228" t="s">
        <v>19</v>
      </c>
      <c r="I988" s="230"/>
      <c r="J988" s="226"/>
      <c r="K988" s="226"/>
      <c r="L988" s="231"/>
      <c r="M988" s="232"/>
      <c r="N988" s="233"/>
      <c r="O988" s="233"/>
      <c r="P988" s="233"/>
      <c r="Q988" s="233"/>
      <c r="R988" s="233"/>
      <c r="S988" s="233"/>
      <c r="T988" s="23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5" t="s">
        <v>152</v>
      </c>
      <c r="AU988" s="235" t="s">
        <v>84</v>
      </c>
      <c r="AV988" s="13" t="s">
        <v>82</v>
      </c>
      <c r="AW988" s="13" t="s">
        <v>36</v>
      </c>
      <c r="AX988" s="13" t="s">
        <v>74</v>
      </c>
      <c r="AY988" s="235" t="s">
        <v>141</v>
      </c>
    </row>
    <row r="989" spans="1:51" s="14" customFormat="1" ht="12">
      <c r="A989" s="14"/>
      <c r="B989" s="236"/>
      <c r="C989" s="237"/>
      <c r="D989" s="227" t="s">
        <v>152</v>
      </c>
      <c r="E989" s="238" t="s">
        <v>19</v>
      </c>
      <c r="F989" s="239" t="s">
        <v>336</v>
      </c>
      <c r="G989" s="237"/>
      <c r="H989" s="240">
        <v>75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152</v>
      </c>
      <c r="AU989" s="246" t="s">
        <v>84</v>
      </c>
      <c r="AV989" s="14" t="s">
        <v>84</v>
      </c>
      <c r="AW989" s="14" t="s">
        <v>36</v>
      </c>
      <c r="AX989" s="14" t="s">
        <v>74</v>
      </c>
      <c r="AY989" s="246" t="s">
        <v>141</v>
      </c>
    </row>
    <row r="990" spans="1:51" s="14" customFormat="1" ht="12">
      <c r="A990" s="14"/>
      <c r="B990" s="236"/>
      <c r="C990" s="237"/>
      <c r="D990" s="227" t="s">
        <v>152</v>
      </c>
      <c r="E990" s="238" t="s">
        <v>19</v>
      </c>
      <c r="F990" s="239" t="s">
        <v>1363</v>
      </c>
      <c r="G990" s="237"/>
      <c r="H990" s="240">
        <v>8.5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152</v>
      </c>
      <c r="AU990" s="246" t="s">
        <v>84</v>
      </c>
      <c r="AV990" s="14" t="s">
        <v>84</v>
      </c>
      <c r="AW990" s="14" t="s">
        <v>36</v>
      </c>
      <c r="AX990" s="14" t="s">
        <v>74</v>
      </c>
      <c r="AY990" s="246" t="s">
        <v>141</v>
      </c>
    </row>
    <row r="991" spans="1:51" s="14" customFormat="1" ht="12">
      <c r="A991" s="14"/>
      <c r="B991" s="236"/>
      <c r="C991" s="237"/>
      <c r="D991" s="227" t="s">
        <v>152</v>
      </c>
      <c r="E991" s="238" t="s">
        <v>19</v>
      </c>
      <c r="F991" s="239" t="s">
        <v>1364</v>
      </c>
      <c r="G991" s="237"/>
      <c r="H991" s="240">
        <v>33.5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6" t="s">
        <v>152</v>
      </c>
      <c r="AU991" s="246" t="s">
        <v>84</v>
      </c>
      <c r="AV991" s="14" t="s">
        <v>84</v>
      </c>
      <c r="AW991" s="14" t="s">
        <v>36</v>
      </c>
      <c r="AX991" s="14" t="s">
        <v>74</v>
      </c>
      <c r="AY991" s="246" t="s">
        <v>141</v>
      </c>
    </row>
    <row r="992" spans="1:51" s="13" customFormat="1" ht="12">
      <c r="A992" s="13"/>
      <c r="B992" s="225"/>
      <c r="C992" s="226"/>
      <c r="D992" s="227" t="s">
        <v>152</v>
      </c>
      <c r="E992" s="228" t="s">
        <v>19</v>
      </c>
      <c r="F992" s="229" t="s">
        <v>1365</v>
      </c>
      <c r="G992" s="226"/>
      <c r="H992" s="228" t="s">
        <v>19</v>
      </c>
      <c r="I992" s="230"/>
      <c r="J992" s="226"/>
      <c r="K992" s="226"/>
      <c r="L992" s="231"/>
      <c r="M992" s="232"/>
      <c r="N992" s="233"/>
      <c r="O992" s="233"/>
      <c r="P992" s="233"/>
      <c r="Q992" s="233"/>
      <c r="R992" s="233"/>
      <c r="S992" s="233"/>
      <c r="T992" s="23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5" t="s">
        <v>152</v>
      </c>
      <c r="AU992" s="235" t="s">
        <v>84</v>
      </c>
      <c r="AV992" s="13" t="s">
        <v>82</v>
      </c>
      <c r="AW992" s="13" t="s">
        <v>36</v>
      </c>
      <c r="AX992" s="13" t="s">
        <v>74</v>
      </c>
      <c r="AY992" s="235" t="s">
        <v>141</v>
      </c>
    </row>
    <row r="993" spans="1:51" s="14" customFormat="1" ht="12">
      <c r="A993" s="14"/>
      <c r="B993" s="236"/>
      <c r="C993" s="237"/>
      <c r="D993" s="227" t="s">
        <v>152</v>
      </c>
      <c r="E993" s="238" t="s">
        <v>19</v>
      </c>
      <c r="F993" s="239" t="s">
        <v>485</v>
      </c>
      <c r="G993" s="237"/>
      <c r="H993" s="240">
        <v>57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152</v>
      </c>
      <c r="AU993" s="246" t="s">
        <v>84</v>
      </c>
      <c r="AV993" s="14" t="s">
        <v>84</v>
      </c>
      <c r="AW993" s="14" t="s">
        <v>36</v>
      </c>
      <c r="AX993" s="14" t="s">
        <v>74</v>
      </c>
      <c r="AY993" s="246" t="s">
        <v>141</v>
      </c>
    </row>
    <row r="994" spans="1:51" s="14" customFormat="1" ht="12">
      <c r="A994" s="14"/>
      <c r="B994" s="236"/>
      <c r="C994" s="237"/>
      <c r="D994" s="227" t="s">
        <v>152</v>
      </c>
      <c r="E994" s="238" t="s">
        <v>19</v>
      </c>
      <c r="F994" s="239" t="s">
        <v>1363</v>
      </c>
      <c r="G994" s="237"/>
      <c r="H994" s="240">
        <v>8.5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152</v>
      </c>
      <c r="AU994" s="246" t="s">
        <v>84</v>
      </c>
      <c r="AV994" s="14" t="s">
        <v>84</v>
      </c>
      <c r="AW994" s="14" t="s">
        <v>36</v>
      </c>
      <c r="AX994" s="14" t="s">
        <v>74</v>
      </c>
      <c r="AY994" s="246" t="s">
        <v>141</v>
      </c>
    </row>
    <row r="995" spans="1:51" s="14" customFormat="1" ht="12">
      <c r="A995" s="14"/>
      <c r="B995" s="236"/>
      <c r="C995" s="237"/>
      <c r="D995" s="227" t="s">
        <v>152</v>
      </c>
      <c r="E995" s="238" t="s">
        <v>19</v>
      </c>
      <c r="F995" s="239" t="s">
        <v>1366</v>
      </c>
      <c r="G995" s="237"/>
      <c r="H995" s="240">
        <v>18.5</v>
      </c>
      <c r="I995" s="241"/>
      <c r="J995" s="237"/>
      <c r="K995" s="237"/>
      <c r="L995" s="242"/>
      <c r="M995" s="243"/>
      <c r="N995" s="244"/>
      <c r="O995" s="244"/>
      <c r="P995" s="244"/>
      <c r="Q995" s="244"/>
      <c r="R995" s="244"/>
      <c r="S995" s="244"/>
      <c r="T995" s="245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6" t="s">
        <v>152</v>
      </c>
      <c r="AU995" s="246" t="s">
        <v>84</v>
      </c>
      <c r="AV995" s="14" t="s">
        <v>84</v>
      </c>
      <c r="AW995" s="14" t="s">
        <v>36</v>
      </c>
      <c r="AX995" s="14" t="s">
        <v>74</v>
      </c>
      <c r="AY995" s="246" t="s">
        <v>141</v>
      </c>
    </row>
    <row r="996" spans="1:51" s="13" customFormat="1" ht="12">
      <c r="A996" s="13"/>
      <c r="B996" s="225"/>
      <c r="C996" s="226"/>
      <c r="D996" s="227" t="s">
        <v>152</v>
      </c>
      <c r="E996" s="228" t="s">
        <v>19</v>
      </c>
      <c r="F996" s="229" t="s">
        <v>201</v>
      </c>
      <c r="G996" s="226"/>
      <c r="H996" s="228" t="s">
        <v>19</v>
      </c>
      <c r="I996" s="230"/>
      <c r="J996" s="226"/>
      <c r="K996" s="226"/>
      <c r="L996" s="231"/>
      <c r="M996" s="232"/>
      <c r="N996" s="233"/>
      <c r="O996" s="233"/>
      <c r="P996" s="233"/>
      <c r="Q996" s="233"/>
      <c r="R996" s="233"/>
      <c r="S996" s="233"/>
      <c r="T996" s="23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5" t="s">
        <v>152</v>
      </c>
      <c r="AU996" s="235" t="s">
        <v>84</v>
      </c>
      <c r="AV996" s="13" t="s">
        <v>82</v>
      </c>
      <c r="AW996" s="13" t="s">
        <v>36</v>
      </c>
      <c r="AX996" s="13" t="s">
        <v>74</v>
      </c>
      <c r="AY996" s="235" t="s">
        <v>141</v>
      </c>
    </row>
    <row r="997" spans="1:51" s="14" customFormat="1" ht="12">
      <c r="A997" s="14"/>
      <c r="B997" s="236"/>
      <c r="C997" s="237"/>
      <c r="D997" s="227" t="s">
        <v>152</v>
      </c>
      <c r="E997" s="238" t="s">
        <v>19</v>
      </c>
      <c r="F997" s="239" t="s">
        <v>295</v>
      </c>
      <c r="G997" s="237"/>
      <c r="H997" s="240">
        <v>115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6" t="s">
        <v>152</v>
      </c>
      <c r="AU997" s="246" t="s">
        <v>84</v>
      </c>
      <c r="AV997" s="14" t="s">
        <v>84</v>
      </c>
      <c r="AW997" s="14" t="s">
        <v>36</v>
      </c>
      <c r="AX997" s="14" t="s">
        <v>74</v>
      </c>
      <c r="AY997" s="246" t="s">
        <v>141</v>
      </c>
    </row>
    <row r="998" spans="1:51" s="14" customFormat="1" ht="12">
      <c r="A998" s="14"/>
      <c r="B998" s="236"/>
      <c r="C998" s="237"/>
      <c r="D998" s="227" t="s">
        <v>152</v>
      </c>
      <c r="E998" s="238" t="s">
        <v>19</v>
      </c>
      <c r="F998" s="239" t="s">
        <v>256</v>
      </c>
      <c r="G998" s="237"/>
      <c r="H998" s="240">
        <v>18</v>
      </c>
      <c r="I998" s="241"/>
      <c r="J998" s="237"/>
      <c r="K998" s="237"/>
      <c r="L998" s="242"/>
      <c r="M998" s="243"/>
      <c r="N998" s="244"/>
      <c r="O998" s="244"/>
      <c r="P998" s="244"/>
      <c r="Q998" s="244"/>
      <c r="R998" s="244"/>
      <c r="S998" s="244"/>
      <c r="T998" s="24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6" t="s">
        <v>152</v>
      </c>
      <c r="AU998" s="246" t="s">
        <v>84</v>
      </c>
      <c r="AV998" s="14" t="s">
        <v>84</v>
      </c>
      <c r="AW998" s="14" t="s">
        <v>36</v>
      </c>
      <c r="AX998" s="14" t="s">
        <v>74</v>
      </c>
      <c r="AY998" s="246" t="s">
        <v>141</v>
      </c>
    </row>
    <row r="999" spans="1:51" s="14" customFormat="1" ht="12">
      <c r="A999" s="14"/>
      <c r="B999" s="236"/>
      <c r="C999" s="237"/>
      <c r="D999" s="227" t="s">
        <v>152</v>
      </c>
      <c r="E999" s="238" t="s">
        <v>19</v>
      </c>
      <c r="F999" s="239" t="s">
        <v>1367</v>
      </c>
      <c r="G999" s="237"/>
      <c r="H999" s="240">
        <v>59.5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152</v>
      </c>
      <c r="AU999" s="246" t="s">
        <v>84</v>
      </c>
      <c r="AV999" s="14" t="s">
        <v>84</v>
      </c>
      <c r="AW999" s="14" t="s">
        <v>36</v>
      </c>
      <c r="AX999" s="14" t="s">
        <v>74</v>
      </c>
      <c r="AY999" s="246" t="s">
        <v>141</v>
      </c>
    </row>
    <row r="1000" spans="1:51" s="13" customFormat="1" ht="12">
      <c r="A1000" s="13"/>
      <c r="B1000" s="225"/>
      <c r="C1000" s="226"/>
      <c r="D1000" s="227" t="s">
        <v>152</v>
      </c>
      <c r="E1000" s="228" t="s">
        <v>19</v>
      </c>
      <c r="F1000" s="229" t="s">
        <v>196</v>
      </c>
      <c r="G1000" s="226"/>
      <c r="H1000" s="228" t="s">
        <v>19</v>
      </c>
      <c r="I1000" s="230"/>
      <c r="J1000" s="226"/>
      <c r="K1000" s="226"/>
      <c r="L1000" s="231"/>
      <c r="M1000" s="232"/>
      <c r="N1000" s="233"/>
      <c r="O1000" s="233"/>
      <c r="P1000" s="233"/>
      <c r="Q1000" s="233"/>
      <c r="R1000" s="233"/>
      <c r="S1000" s="233"/>
      <c r="T1000" s="23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5" t="s">
        <v>152</v>
      </c>
      <c r="AU1000" s="235" t="s">
        <v>84</v>
      </c>
      <c r="AV1000" s="13" t="s">
        <v>82</v>
      </c>
      <c r="AW1000" s="13" t="s">
        <v>36</v>
      </c>
      <c r="AX1000" s="13" t="s">
        <v>74</v>
      </c>
      <c r="AY1000" s="235" t="s">
        <v>141</v>
      </c>
    </row>
    <row r="1001" spans="1:51" s="14" customFormat="1" ht="12">
      <c r="A1001" s="14"/>
      <c r="B1001" s="236"/>
      <c r="C1001" s="237"/>
      <c r="D1001" s="227" t="s">
        <v>152</v>
      </c>
      <c r="E1001" s="238" t="s">
        <v>19</v>
      </c>
      <c r="F1001" s="239" t="s">
        <v>763</v>
      </c>
      <c r="G1001" s="237"/>
      <c r="H1001" s="240">
        <v>121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6" t="s">
        <v>152</v>
      </c>
      <c r="AU1001" s="246" t="s">
        <v>84</v>
      </c>
      <c r="AV1001" s="14" t="s">
        <v>84</v>
      </c>
      <c r="AW1001" s="14" t="s">
        <v>36</v>
      </c>
      <c r="AX1001" s="14" t="s">
        <v>74</v>
      </c>
      <c r="AY1001" s="246" t="s">
        <v>141</v>
      </c>
    </row>
    <row r="1002" spans="1:51" s="14" customFormat="1" ht="12">
      <c r="A1002" s="14"/>
      <c r="B1002" s="236"/>
      <c r="C1002" s="237"/>
      <c r="D1002" s="227" t="s">
        <v>152</v>
      </c>
      <c r="E1002" s="238" t="s">
        <v>19</v>
      </c>
      <c r="F1002" s="239" t="s">
        <v>529</v>
      </c>
      <c r="G1002" s="237"/>
      <c r="H1002" s="240">
        <v>67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6" t="s">
        <v>152</v>
      </c>
      <c r="AU1002" s="246" t="s">
        <v>84</v>
      </c>
      <c r="AV1002" s="14" t="s">
        <v>84</v>
      </c>
      <c r="AW1002" s="14" t="s">
        <v>36</v>
      </c>
      <c r="AX1002" s="14" t="s">
        <v>74</v>
      </c>
      <c r="AY1002" s="246" t="s">
        <v>141</v>
      </c>
    </row>
    <row r="1003" spans="1:51" s="13" customFormat="1" ht="12">
      <c r="A1003" s="13"/>
      <c r="B1003" s="225"/>
      <c r="C1003" s="226"/>
      <c r="D1003" s="227" t="s">
        <v>152</v>
      </c>
      <c r="E1003" s="228" t="s">
        <v>19</v>
      </c>
      <c r="F1003" s="229" t="s">
        <v>194</v>
      </c>
      <c r="G1003" s="226"/>
      <c r="H1003" s="228" t="s">
        <v>19</v>
      </c>
      <c r="I1003" s="230"/>
      <c r="J1003" s="226"/>
      <c r="K1003" s="226"/>
      <c r="L1003" s="231"/>
      <c r="M1003" s="232"/>
      <c r="N1003" s="233"/>
      <c r="O1003" s="233"/>
      <c r="P1003" s="233"/>
      <c r="Q1003" s="233"/>
      <c r="R1003" s="233"/>
      <c r="S1003" s="233"/>
      <c r="T1003" s="23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5" t="s">
        <v>152</v>
      </c>
      <c r="AU1003" s="235" t="s">
        <v>84</v>
      </c>
      <c r="AV1003" s="13" t="s">
        <v>82</v>
      </c>
      <c r="AW1003" s="13" t="s">
        <v>36</v>
      </c>
      <c r="AX1003" s="13" t="s">
        <v>74</v>
      </c>
      <c r="AY1003" s="235" t="s">
        <v>141</v>
      </c>
    </row>
    <row r="1004" spans="1:51" s="14" customFormat="1" ht="12">
      <c r="A1004" s="14"/>
      <c r="B1004" s="236"/>
      <c r="C1004" s="237"/>
      <c r="D1004" s="227" t="s">
        <v>152</v>
      </c>
      <c r="E1004" s="238" t="s">
        <v>19</v>
      </c>
      <c r="F1004" s="239" t="s">
        <v>318</v>
      </c>
      <c r="G1004" s="237"/>
      <c r="H1004" s="240">
        <v>27</v>
      </c>
      <c r="I1004" s="241"/>
      <c r="J1004" s="237"/>
      <c r="K1004" s="237"/>
      <c r="L1004" s="242"/>
      <c r="M1004" s="243"/>
      <c r="N1004" s="244"/>
      <c r="O1004" s="244"/>
      <c r="P1004" s="244"/>
      <c r="Q1004" s="244"/>
      <c r="R1004" s="244"/>
      <c r="S1004" s="244"/>
      <c r="T1004" s="245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6" t="s">
        <v>152</v>
      </c>
      <c r="AU1004" s="246" t="s">
        <v>84</v>
      </c>
      <c r="AV1004" s="14" t="s">
        <v>84</v>
      </c>
      <c r="AW1004" s="14" t="s">
        <v>36</v>
      </c>
      <c r="AX1004" s="14" t="s">
        <v>74</v>
      </c>
      <c r="AY1004" s="246" t="s">
        <v>141</v>
      </c>
    </row>
    <row r="1005" spans="1:51" s="14" customFormat="1" ht="12">
      <c r="A1005" s="14"/>
      <c r="B1005" s="236"/>
      <c r="C1005" s="237"/>
      <c r="D1005" s="227" t="s">
        <v>152</v>
      </c>
      <c r="E1005" s="238" t="s">
        <v>19</v>
      </c>
      <c r="F1005" s="239" t="s">
        <v>395</v>
      </c>
      <c r="G1005" s="237"/>
      <c r="H1005" s="240">
        <v>39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6" t="s">
        <v>152</v>
      </c>
      <c r="AU1005" s="246" t="s">
        <v>84</v>
      </c>
      <c r="AV1005" s="14" t="s">
        <v>84</v>
      </c>
      <c r="AW1005" s="14" t="s">
        <v>36</v>
      </c>
      <c r="AX1005" s="14" t="s">
        <v>74</v>
      </c>
      <c r="AY1005" s="246" t="s">
        <v>141</v>
      </c>
    </row>
    <row r="1006" spans="1:51" s="14" customFormat="1" ht="12">
      <c r="A1006" s="14"/>
      <c r="B1006" s="236"/>
      <c r="C1006" s="237"/>
      <c r="D1006" s="227" t="s">
        <v>152</v>
      </c>
      <c r="E1006" s="238" t="s">
        <v>19</v>
      </c>
      <c r="F1006" s="239" t="s">
        <v>1368</v>
      </c>
      <c r="G1006" s="237"/>
      <c r="H1006" s="240">
        <v>26.5</v>
      </c>
      <c r="I1006" s="241"/>
      <c r="J1006" s="237"/>
      <c r="K1006" s="237"/>
      <c r="L1006" s="242"/>
      <c r="M1006" s="243"/>
      <c r="N1006" s="244"/>
      <c r="O1006" s="244"/>
      <c r="P1006" s="244"/>
      <c r="Q1006" s="244"/>
      <c r="R1006" s="244"/>
      <c r="S1006" s="244"/>
      <c r="T1006" s="245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6" t="s">
        <v>152</v>
      </c>
      <c r="AU1006" s="246" t="s">
        <v>84</v>
      </c>
      <c r="AV1006" s="14" t="s">
        <v>84</v>
      </c>
      <c r="AW1006" s="14" t="s">
        <v>36</v>
      </c>
      <c r="AX1006" s="14" t="s">
        <v>74</v>
      </c>
      <c r="AY1006" s="246" t="s">
        <v>141</v>
      </c>
    </row>
    <row r="1007" spans="1:51" s="13" customFormat="1" ht="12">
      <c r="A1007" s="13"/>
      <c r="B1007" s="225"/>
      <c r="C1007" s="226"/>
      <c r="D1007" s="227" t="s">
        <v>152</v>
      </c>
      <c r="E1007" s="228" t="s">
        <v>19</v>
      </c>
      <c r="F1007" s="229" t="s">
        <v>1369</v>
      </c>
      <c r="G1007" s="226"/>
      <c r="H1007" s="228" t="s">
        <v>19</v>
      </c>
      <c r="I1007" s="230"/>
      <c r="J1007" s="226"/>
      <c r="K1007" s="226"/>
      <c r="L1007" s="231"/>
      <c r="M1007" s="232"/>
      <c r="N1007" s="233"/>
      <c r="O1007" s="233"/>
      <c r="P1007" s="233"/>
      <c r="Q1007" s="233"/>
      <c r="R1007" s="233"/>
      <c r="S1007" s="233"/>
      <c r="T1007" s="23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5" t="s">
        <v>152</v>
      </c>
      <c r="AU1007" s="235" t="s">
        <v>84</v>
      </c>
      <c r="AV1007" s="13" t="s">
        <v>82</v>
      </c>
      <c r="AW1007" s="13" t="s">
        <v>36</v>
      </c>
      <c r="AX1007" s="13" t="s">
        <v>74</v>
      </c>
      <c r="AY1007" s="235" t="s">
        <v>141</v>
      </c>
    </row>
    <row r="1008" spans="1:51" s="14" customFormat="1" ht="12">
      <c r="A1008" s="14"/>
      <c r="B1008" s="236"/>
      <c r="C1008" s="237"/>
      <c r="D1008" s="227" t="s">
        <v>152</v>
      </c>
      <c r="E1008" s="238" t="s">
        <v>19</v>
      </c>
      <c r="F1008" s="239" t="s">
        <v>346</v>
      </c>
      <c r="G1008" s="237"/>
      <c r="H1008" s="240">
        <v>31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6" t="s">
        <v>152</v>
      </c>
      <c r="AU1008" s="246" t="s">
        <v>84</v>
      </c>
      <c r="AV1008" s="14" t="s">
        <v>84</v>
      </c>
      <c r="AW1008" s="14" t="s">
        <v>36</v>
      </c>
      <c r="AX1008" s="14" t="s">
        <v>74</v>
      </c>
      <c r="AY1008" s="246" t="s">
        <v>141</v>
      </c>
    </row>
    <row r="1009" spans="1:51" s="14" customFormat="1" ht="12">
      <c r="A1009" s="14"/>
      <c r="B1009" s="236"/>
      <c r="C1009" s="237"/>
      <c r="D1009" s="227" t="s">
        <v>152</v>
      </c>
      <c r="E1009" s="238" t="s">
        <v>19</v>
      </c>
      <c r="F1009" s="239" t="s">
        <v>419</v>
      </c>
      <c r="G1009" s="237"/>
      <c r="H1009" s="240">
        <v>43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6" t="s">
        <v>152</v>
      </c>
      <c r="AU1009" s="246" t="s">
        <v>84</v>
      </c>
      <c r="AV1009" s="14" t="s">
        <v>84</v>
      </c>
      <c r="AW1009" s="14" t="s">
        <v>36</v>
      </c>
      <c r="AX1009" s="14" t="s">
        <v>74</v>
      </c>
      <c r="AY1009" s="246" t="s">
        <v>141</v>
      </c>
    </row>
    <row r="1010" spans="1:51" s="14" customFormat="1" ht="12">
      <c r="A1010" s="14"/>
      <c r="B1010" s="236"/>
      <c r="C1010" s="237"/>
      <c r="D1010" s="227" t="s">
        <v>152</v>
      </c>
      <c r="E1010" s="238" t="s">
        <v>19</v>
      </c>
      <c r="F1010" s="239" t="s">
        <v>330</v>
      </c>
      <c r="G1010" s="237"/>
      <c r="H1010" s="240">
        <v>29</v>
      </c>
      <c r="I1010" s="241"/>
      <c r="J1010" s="237"/>
      <c r="K1010" s="237"/>
      <c r="L1010" s="242"/>
      <c r="M1010" s="243"/>
      <c r="N1010" s="244"/>
      <c r="O1010" s="244"/>
      <c r="P1010" s="244"/>
      <c r="Q1010" s="244"/>
      <c r="R1010" s="244"/>
      <c r="S1010" s="244"/>
      <c r="T1010" s="245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6" t="s">
        <v>152</v>
      </c>
      <c r="AU1010" s="246" t="s">
        <v>84</v>
      </c>
      <c r="AV1010" s="14" t="s">
        <v>84</v>
      </c>
      <c r="AW1010" s="14" t="s">
        <v>36</v>
      </c>
      <c r="AX1010" s="14" t="s">
        <v>74</v>
      </c>
      <c r="AY1010" s="246" t="s">
        <v>141</v>
      </c>
    </row>
    <row r="1011" spans="1:51" s="13" customFormat="1" ht="12">
      <c r="A1011" s="13"/>
      <c r="B1011" s="225"/>
      <c r="C1011" s="226"/>
      <c r="D1011" s="227" t="s">
        <v>152</v>
      </c>
      <c r="E1011" s="228" t="s">
        <v>19</v>
      </c>
      <c r="F1011" s="229" t="s">
        <v>153</v>
      </c>
      <c r="G1011" s="226"/>
      <c r="H1011" s="228" t="s">
        <v>19</v>
      </c>
      <c r="I1011" s="230"/>
      <c r="J1011" s="226"/>
      <c r="K1011" s="226"/>
      <c r="L1011" s="231"/>
      <c r="M1011" s="232"/>
      <c r="N1011" s="233"/>
      <c r="O1011" s="233"/>
      <c r="P1011" s="233"/>
      <c r="Q1011" s="233"/>
      <c r="R1011" s="233"/>
      <c r="S1011" s="233"/>
      <c r="T1011" s="23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5" t="s">
        <v>152</v>
      </c>
      <c r="AU1011" s="235" t="s">
        <v>84</v>
      </c>
      <c r="AV1011" s="13" t="s">
        <v>82</v>
      </c>
      <c r="AW1011" s="13" t="s">
        <v>36</v>
      </c>
      <c r="AX1011" s="13" t="s">
        <v>74</v>
      </c>
      <c r="AY1011" s="235" t="s">
        <v>141</v>
      </c>
    </row>
    <row r="1012" spans="1:51" s="14" customFormat="1" ht="12">
      <c r="A1012" s="14"/>
      <c r="B1012" s="236"/>
      <c r="C1012" s="237"/>
      <c r="D1012" s="227" t="s">
        <v>152</v>
      </c>
      <c r="E1012" s="238" t="s">
        <v>19</v>
      </c>
      <c r="F1012" s="239" t="s">
        <v>754</v>
      </c>
      <c r="G1012" s="237"/>
      <c r="H1012" s="240">
        <v>119</v>
      </c>
      <c r="I1012" s="241"/>
      <c r="J1012" s="237"/>
      <c r="K1012" s="237"/>
      <c r="L1012" s="242"/>
      <c r="M1012" s="243"/>
      <c r="N1012" s="244"/>
      <c r="O1012" s="244"/>
      <c r="P1012" s="244"/>
      <c r="Q1012" s="244"/>
      <c r="R1012" s="244"/>
      <c r="S1012" s="244"/>
      <c r="T1012" s="245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6" t="s">
        <v>152</v>
      </c>
      <c r="AU1012" s="246" t="s">
        <v>84</v>
      </c>
      <c r="AV1012" s="14" t="s">
        <v>84</v>
      </c>
      <c r="AW1012" s="14" t="s">
        <v>36</v>
      </c>
      <c r="AX1012" s="14" t="s">
        <v>74</v>
      </c>
      <c r="AY1012" s="246" t="s">
        <v>141</v>
      </c>
    </row>
    <row r="1013" spans="1:51" s="13" customFormat="1" ht="12">
      <c r="A1013" s="13"/>
      <c r="B1013" s="225"/>
      <c r="C1013" s="226"/>
      <c r="D1013" s="227" t="s">
        <v>152</v>
      </c>
      <c r="E1013" s="228" t="s">
        <v>19</v>
      </c>
      <c r="F1013" s="229" t="s">
        <v>1370</v>
      </c>
      <c r="G1013" s="226"/>
      <c r="H1013" s="228" t="s">
        <v>19</v>
      </c>
      <c r="I1013" s="230"/>
      <c r="J1013" s="226"/>
      <c r="K1013" s="226"/>
      <c r="L1013" s="231"/>
      <c r="M1013" s="232"/>
      <c r="N1013" s="233"/>
      <c r="O1013" s="233"/>
      <c r="P1013" s="233"/>
      <c r="Q1013" s="233"/>
      <c r="R1013" s="233"/>
      <c r="S1013" s="233"/>
      <c r="T1013" s="23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5" t="s">
        <v>152</v>
      </c>
      <c r="AU1013" s="235" t="s">
        <v>84</v>
      </c>
      <c r="AV1013" s="13" t="s">
        <v>82</v>
      </c>
      <c r="AW1013" s="13" t="s">
        <v>36</v>
      </c>
      <c r="AX1013" s="13" t="s">
        <v>74</v>
      </c>
      <c r="AY1013" s="235" t="s">
        <v>141</v>
      </c>
    </row>
    <row r="1014" spans="1:51" s="14" customFormat="1" ht="12">
      <c r="A1014" s="14"/>
      <c r="B1014" s="236"/>
      <c r="C1014" s="237"/>
      <c r="D1014" s="227" t="s">
        <v>152</v>
      </c>
      <c r="E1014" s="238" t="s">
        <v>19</v>
      </c>
      <c r="F1014" s="239" t="s">
        <v>717</v>
      </c>
      <c r="G1014" s="237"/>
      <c r="H1014" s="240">
        <v>111</v>
      </c>
      <c r="I1014" s="241"/>
      <c r="J1014" s="237"/>
      <c r="K1014" s="237"/>
      <c r="L1014" s="242"/>
      <c r="M1014" s="243"/>
      <c r="N1014" s="244"/>
      <c r="O1014" s="244"/>
      <c r="P1014" s="244"/>
      <c r="Q1014" s="244"/>
      <c r="R1014" s="244"/>
      <c r="S1014" s="244"/>
      <c r="T1014" s="245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6" t="s">
        <v>152</v>
      </c>
      <c r="AU1014" s="246" t="s">
        <v>84</v>
      </c>
      <c r="AV1014" s="14" t="s">
        <v>84</v>
      </c>
      <c r="AW1014" s="14" t="s">
        <v>36</v>
      </c>
      <c r="AX1014" s="14" t="s">
        <v>74</v>
      </c>
      <c r="AY1014" s="246" t="s">
        <v>141</v>
      </c>
    </row>
    <row r="1015" spans="1:51" s="13" customFormat="1" ht="12">
      <c r="A1015" s="13"/>
      <c r="B1015" s="225"/>
      <c r="C1015" s="226"/>
      <c r="D1015" s="227" t="s">
        <v>152</v>
      </c>
      <c r="E1015" s="228" t="s">
        <v>19</v>
      </c>
      <c r="F1015" s="229" t="s">
        <v>1371</v>
      </c>
      <c r="G1015" s="226"/>
      <c r="H1015" s="228" t="s">
        <v>19</v>
      </c>
      <c r="I1015" s="230"/>
      <c r="J1015" s="226"/>
      <c r="K1015" s="226"/>
      <c r="L1015" s="231"/>
      <c r="M1015" s="232"/>
      <c r="N1015" s="233"/>
      <c r="O1015" s="233"/>
      <c r="P1015" s="233"/>
      <c r="Q1015" s="233"/>
      <c r="R1015" s="233"/>
      <c r="S1015" s="233"/>
      <c r="T1015" s="23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5" t="s">
        <v>152</v>
      </c>
      <c r="AU1015" s="235" t="s">
        <v>84</v>
      </c>
      <c r="AV1015" s="13" t="s">
        <v>82</v>
      </c>
      <c r="AW1015" s="13" t="s">
        <v>36</v>
      </c>
      <c r="AX1015" s="13" t="s">
        <v>74</v>
      </c>
      <c r="AY1015" s="235" t="s">
        <v>141</v>
      </c>
    </row>
    <row r="1016" spans="1:51" s="14" customFormat="1" ht="12">
      <c r="A1016" s="14"/>
      <c r="B1016" s="236"/>
      <c r="C1016" s="237"/>
      <c r="D1016" s="227" t="s">
        <v>152</v>
      </c>
      <c r="E1016" s="238" t="s">
        <v>19</v>
      </c>
      <c r="F1016" s="239" t="s">
        <v>586</v>
      </c>
      <c r="G1016" s="237"/>
      <c r="H1016" s="240">
        <v>81</v>
      </c>
      <c r="I1016" s="241"/>
      <c r="J1016" s="237"/>
      <c r="K1016" s="237"/>
      <c r="L1016" s="242"/>
      <c r="M1016" s="243"/>
      <c r="N1016" s="244"/>
      <c r="O1016" s="244"/>
      <c r="P1016" s="244"/>
      <c r="Q1016" s="244"/>
      <c r="R1016" s="244"/>
      <c r="S1016" s="244"/>
      <c r="T1016" s="245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6" t="s">
        <v>152</v>
      </c>
      <c r="AU1016" s="246" t="s">
        <v>84</v>
      </c>
      <c r="AV1016" s="14" t="s">
        <v>84</v>
      </c>
      <c r="AW1016" s="14" t="s">
        <v>36</v>
      </c>
      <c r="AX1016" s="14" t="s">
        <v>74</v>
      </c>
      <c r="AY1016" s="246" t="s">
        <v>141</v>
      </c>
    </row>
    <row r="1017" spans="1:51" s="13" customFormat="1" ht="12">
      <c r="A1017" s="13"/>
      <c r="B1017" s="225"/>
      <c r="C1017" s="226"/>
      <c r="D1017" s="227" t="s">
        <v>152</v>
      </c>
      <c r="E1017" s="228" t="s">
        <v>19</v>
      </c>
      <c r="F1017" s="229" t="s">
        <v>1372</v>
      </c>
      <c r="G1017" s="226"/>
      <c r="H1017" s="228" t="s">
        <v>19</v>
      </c>
      <c r="I1017" s="230"/>
      <c r="J1017" s="226"/>
      <c r="K1017" s="226"/>
      <c r="L1017" s="231"/>
      <c r="M1017" s="232"/>
      <c r="N1017" s="233"/>
      <c r="O1017" s="233"/>
      <c r="P1017" s="233"/>
      <c r="Q1017" s="233"/>
      <c r="R1017" s="233"/>
      <c r="S1017" s="233"/>
      <c r="T1017" s="234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5" t="s">
        <v>152</v>
      </c>
      <c r="AU1017" s="235" t="s">
        <v>84</v>
      </c>
      <c r="AV1017" s="13" t="s">
        <v>82</v>
      </c>
      <c r="AW1017" s="13" t="s">
        <v>36</v>
      </c>
      <c r="AX1017" s="13" t="s">
        <v>74</v>
      </c>
      <c r="AY1017" s="235" t="s">
        <v>141</v>
      </c>
    </row>
    <row r="1018" spans="1:51" s="14" customFormat="1" ht="12">
      <c r="A1018" s="14"/>
      <c r="B1018" s="236"/>
      <c r="C1018" s="237"/>
      <c r="D1018" s="227" t="s">
        <v>152</v>
      </c>
      <c r="E1018" s="238" t="s">
        <v>19</v>
      </c>
      <c r="F1018" s="239" t="s">
        <v>626</v>
      </c>
      <c r="G1018" s="237"/>
      <c r="H1018" s="240">
        <v>90</v>
      </c>
      <c r="I1018" s="241"/>
      <c r="J1018" s="237"/>
      <c r="K1018" s="237"/>
      <c r="L1018" s="242"/>
      <c r="M1018" s="243"/>
      <c r="N1018" s="244"/>
      <c r="O1018" s="244"/>
      <c r="P1018" s="244"/>
      <c r="Q1018" s="244"/>
      <c r="R1018" s="244"/>
      <c r="S1018" s="244"/>
      <c r="T1018" s="245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6" t="s">
        <v>152</v>
      </c>
      <c r="AU1018" s="246" t="s">
        <v>84</v>
      </c>
      <c r="AV1018" s="14" t="s">
        <v>84</v>
      </c>
      <c r="AW1018" s="14" t="s">
        <v>36</v>
      </c>
      <c r="AX1018" s="14" t="s">
        <v>74</v>
      </c>
      <c r="AY1018" s="246" t="s">
        <v>141</v>
      </c>
    </row>
    <row r="1019" spans="1:51" s="15" customFormat="1" ht="12">
      <c r="A1019" s="15"/>
      <c r="B1019" s="247"/>
      <c r="C1019" s="248"/>
      <c r="D1019" s="227" t="s">
        <v>152</v>
      </c>
      <c r="E1019" s="249" t="s">
        <v>19</v>
      </c>
      <c r="F1019" s="250" t="s">
        <v>205</v>
      </c>
      <c r="G1019" s="248"/>
      <c r="H1019" s="251">
        <v>1336.5</v>
      </c>
      <c r="I1019" s="252"/>
      <c r="J1019" s="248"/>
      <c r="K1019" s="248"/>
      <c r="L1019" s="253"/>
      <c r="M1019" s="254"/>
      <c r="N1019" s="255"/>
      <c r="O1019" s="255"/>
      <c r="P1019" s="255"/>
      <c r="Q1019" s="255"/>
      <c r="R1019" s="255"/>
      <c r="S1019" s="255"/>
      <c r="T1019" s="256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57" t="s">
        <v>152</v>
      </c>
      <c r="AU1019" s="257" t="s">
        <v>84</v>
      </c>
      <c r="AV1019" s="15" t="s">
        <v>142</v>
      </c>
      <c r="AW1019" s="15" t="s">
        <v>36</v>
      </c>
      <c r="AX1019" s="15" t="s">
        <v>82</v>
      </c>
      <c r="AY1019" s="257" t="s">
        <v>141</v>
      </c>
    </row>
    <row r="1020" spans="1:65" s="2" customFormat="1" ht="24.15" customHeight="1">
      <c r="A1020" s="40"/>
      <c r="B1020" s="41"/>
      <c r="C1020" s="207" t="s">
        <v>1378</v>
      </c>
      <c r="D1020" s="207" t="s">
        <v>144</v>
      </c>
      <c r="E1020" s="208" t="s">
        <v>1379</v>
      </c>
      <c r="F1020" s="209" t="s">
        <v>1380</v>
      </c>
      <c r="G1020" s="210" t="s">
        <v>147</v>
      </c>
      <c r="H1020" s="211">
        <v>117.5</v>
      </c>
      <c r="I1020" s="212"/>
      <c r="J1020" s="213">
        <f>ROUND(I1020*H1020,2)</f>
        <v>0</v>
      </c>
      <c r="K1020" s="209" t="s">
        <v>148</v>
      </c>
      <c r="L1020" s="46"/>
      <c r="M1020" s="214" t="s">
        <v>19</v>
      </c>
      <c r="N1020" s="215" t="s">
        <v>45</v>
      </c>
      <c r="O1020" s="86"/>
      <c r="P1020" s="216">
        <f>O1020*H1020</f>
        <v>0</v>
      </c>
      <c r="Q1020" s="216">
        <v>0.00318</v>
      </c>
      <c r="R1020" s="216">
        <f>Q1020*H1020</f>
        <v>0.37365000000000004</v>
      </c>
      <c r="S1020" s="216">
        <v>0</v>
      </c>
      <c r="T1020" s="217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18" t="s">
        <v>245</v>
      </c>
      <c r="AT1020" s="218" t="s">
        <v>144</v>
      </c>
      <c r="AU1020" s="218" t="s">
        <v>84</v>
      </c>
      <c r="AY1020" s="19" t="s">
        <v>141</v>
      </c>
      <c r="BE1020" s="219">
        <f>IF(N1020="základní",J1020,0)</f>
        <v>0</v>
      </c>
      <c r="BF1020" s="219">
        <f>IF(N1020="snížená",J1020,0)</f>
        <v>0</v>
      </c>
      <c r="BG1020" s="219">
        <f>IF(N1020="zákl. přenesená",J1020,0)</f>
        <v>0</v>
      </c>
      <c r="BH1020" s="219">
        <f>IF(N1020="sníž. přenesená",J1020,0)</f>
        <v>0</v>
      </c>
      <c r="BI1020" s="219">
        <f>IF(N1020="nulová",J1020,0)</f>
        <v>0</v>
      </c>
      <c r="BJ1020" s="19" t="s">
        <v>82</v>
      </c>
      <c r="BK1020" s="219">
        <f>ROUND(I1020*H1020,2)</f>
        <v>0</v>
      </c>
      <c r="BL1020" s="19" t="s">
        <v>245</v>
      </c>
      <c r="BM1020" s="218" t="s">
        <v>1381</v>
      </c>
    </row>
    <row r="1021" spans="1:47" s="2" customFormat="1" ht="12">
      <c r="A1021" s="40"/>
      <c r="B1021" s="41"/>
      <c r="C1021" s="42"/>
      <c r="D1021" s="220" t="s">
        <v>150</v>
      </c>
      <c r="E1021" s="42"/>
      <c r="F1021" s="221" t="s">
        <v>1382</v>
      </c>
      <c r="G1021" s="42"/>
      <c r="H1021" s="42"/>
      <c r="I1021" s="222"/>
      <c r="J1021" s="42"/>
      <c r="K1021" s="42"/>
      <c r="L1021" s="46"/>
      <c r="M1021" s="223"/>
      <c r="N1021" s="224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150</v>
      </c>
      <c r="AU1021" s="19" t="s">
        <v>84</v>
      </c>
    </row>
    <row r="1022" spans="1:51" s="13" customFormat="1" ht="12">
      <c r="A1022" s="13"/>
      <c r="B1022" s="225"/>
      <c r="C1022" s="226"/>
      <c r="D1022" s="227" t="s">
        <v>152</v>
      </c>
      <c r="E1022" s="228" t="s">
        <v>19</v>
      </c>
      <c r="F1022" s="229" t="s">
        <v>1383</v>
      </c>
      <c r="G1022" s="226"/>
      <c r="H1022" s="228" t="s">
        <v>19</v>
      </c>
      <c r="I1022" s="230"/>
      <c r="J1022" s="226"/>
      <c r="K1022" s="226"/>
      <c r="L1022" s="231"/>
      <c r="M1022" s="232"/>
      <c r="N1022" s="233"/>
      <c r="O1022" s="233"/>
      <c r="P1022" s="233"/>
      <c r="Q1022" s="233"/>
      <c r="R1022" s="233"/>
      <c r="S1022" s="233"/>
      <c r="T1022" s="23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5" t="s">
        <v>152</v>
      </c>
      <c r="AU1022" s="235" t="s">
        <v>84</v>
      </c>
      <c r="AV1022" s="13" t="s">
        <v>82</v>
      </c>
      <c r="AW1022" s="13" t="s">
        <v>36</v>
      </c>
      <c r="AX1022" s="13" t="s">
        <v>74</v>
      </c>
      <c r="AY1022" s="235" t="s">
        <v>141</v>
      </c>
    </row>
    <row r="1023" spans="1:51" s="14" customFormat="1" ht="12">
      <c r="A1023" s="14"/>
      <c r="B1023" s="236"/>
      <c r="C1023" s="237"/>
      <c r="D1023" s="227" t="s">
        <v>152</v>
      </c>
      <c r="E1023" s="238" t="s">
        <v>19</v>
      </c>
      <c r="F1023" s="239" t="s">
        <v>323</v>
      </c>
      <c r="G1023" s="237"/>
      <c r="H1023" s="240">
        <v>28</v>
      </c>
      <c r="I1023" s="241"/>
      <c r="J1023" s="237"/>
      <c r="K1023" s="237"/>
      <c r="L1023" s="242"/>
      <c r="M1023" s="243"/>
      <c r="N1023" s="244"/>
      <c r="O1023" s="244"/>
      <c r="P1023" s="244"/>
      <c r="Q1023" s="244"/>
      <c r="R1023" s="244"/>
      <c r="S1023" s="244"/>
      <c r="T1023" s="245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6" t="s">
        <v>152</v>
      </c>
      <c r="AU1023" s="246" t="s">
        <v>84</v>
      </c>
      <c r="AV1023" s="14" t="s">
        <v>84</v>
      </c>
      <c r="AW1023" s="14" t="s">
        <v>36</v>
      </c>
      <c r="AX1023" s="14" t="s">
        <v>74</v>
      </c>
      <c r="AY1023" s="246" t="s">
        <v>141</v>
      </c>
    </row>
    <row r="1024" spans="1:51" s="13" customFormat="1" ht="12">
      <c r="A1024" s="13"/>
      <c r="B1024" s="225"/>
      <c r="C1024" s="226"/>
      <c r="D1024" s="227" t="s">
        <v>152</v>
      </c>
      <c r="E1024" s="228" t="s">
        <v>19</v>
      </c>
      <c r="F1024" s="229" t="s">
        <v>1384</v>
      </c>
      <c r="G1024" s="226"/>
      <c r="H1024" s="228" t="s">
        <v>19</v>
      </c>
      <c r="I1024" s="230"/>
      <c r="J1024" s="226"/>
      <c r="K1024" s="226"/>
      <c r="L1024" s="231"/>
      <c r="M1024" s="232"/>
      <c r="N1024" s="233"/>
      <c r="O1024" s="233"/>
      <c r="P1024" s="233"/>
      <c r="Q1024" s="233"/>
      <c r="R1024" s="233"/>
      <c r="S1024" s="233"/>
      <c r="T1024" s="23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5" t="s">
        <v>152</v>
      </c>
      <c r="AU1024" s="235" t="s">
        <v>84</v>
      </c>
      <c r="AV1024" s="13" t="s">
        <v>82</v>
      </c>
      <c r="AW1024" s="13" t="s">
        <v>36</v>
      </c>
      <c r="AX1024" s="13" t="s">
        <v>74</v>
      </c>
      <c r="AY1024" s="235" t="s">
        <v>141</v>
      </c>
    </row>
    <row r="1025" spans="1:51" s="14" customFormat="1" ht="12">
      <c r="A1025" s="14"/>
      <c r="B1025" s="236"/>
      <c r="C1025" s="237"/>
      <c r="D1025" s="227" t="s">
        <v>152</v>
      </c>
      <c r="E1025" s="238" t="s">
        <v>19</v>
      </c>
      <c r="F1025" s="239" t="s">
        <v>1385</v>
      </c>
      <c r="G1025" s="237"/>
      <c r="H1025" s="240">
        <v>6.5</v>
      </c>
      <c r="I1025" s="241"/>
      <c r="J1025" s="237"/>
      <c r="K1025" s="237"/>
      <c r="L1025" s="242"/>
      <c r="M1025" s="243"/>
      <c r="N1025" s="244"/>
      <c r="O1025" s="244"/>
      <c r="P1025" s="244"/>
      <c r="Q1025" s="244"/>
      <c r="R1025" s="244"/>
      <c r="S1025" s="244"/>
      <c r="T1025" s="245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6" t="s">
        <v>152</v>
      </c>
      <c r="AU1025" s="246" t="s">
        <v>84</v>
      </c>
      <c r="AV1025" s="14" t="s">
        <v>84</v>
      </c>
      <c r="AW1025" s="14" t="s">
        <v>36</v>
      </c>
      <c r="AX1025" s="14" t="s">
        <v>74</v>
      </c>
      <c r="AY1025" s="246" t="s">
        <v>141</v>
      </c>
    </row>
    <row r="1026" spans="1:51" s="13" customFormat="1" ht="12">
      <c r="A1026" s="13"/>
      <c r="B1026" s="225"/>
      <c r="C1026" s="226"/>
      <c r="D1026" s="227" t="s">
        <v>152</v>
      </c>
      <c r="E1026" s="228" t="s">
        <v>19</v>
      </c>
      <c r="F1026" s="229" t="s">
        <v>1386</v>
      </c>
      <c r="G1026" s="226"/>
      <c r="H1026" s="228" t="s">
        <v>19</v>
      </c>
      <c r="I1026" s="230"/>
      <c r="J1026" s="226"/>
      <c r="K1026" s="226"/>
      <c r="L1026" s="231"/>
      <c r="M1026" s="232"/>
      <c r="N1026" s="233"/>
      <c r="O1026" s="233"/>
      <c r="P1026" s="233"/>
      <c r="Q1026" s="233"/>
      <c r="R1026" s="233"/>
      <c r="S1026" s="233"/>
      <c r="T1026" s="23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5" t="s">
        <v>152</v>
      </c>
      <c r="AU1026" s="235" t="s">
        <v>84</v>
      </c>
      <c r="AV1026" s="13" t="s">
        <v>82</v>
      </c>
      <c r="AW1026" s="13" t="s">
        <v>36</v>
      </c>
      <c r="AX1026" s="13" t="s">
        <v>74</v>
      </c>
      <c r="AY1026" s="235" t="s">
        <v>141</v>
      </c>
    </row>
    <row r="1027" spans="1:51" s="14" customFormat="1" ht="12">
      <c r="A1027" s="14"/>
      <c r="B1027" s="236"/>
      <c r="C1027" s="237"/>
      <c r="D1027" s="227" t="s">
        <v>152</v>
      </c>
      <c r="E1027" s="238" t="s">
        <v>19</v>
      </c>
      <c r="F1027" s="239" t="s">
        <v>386</v>
      </c>
      <c r="G1027" s="237"/>
      <c r="H1027" s="240">
        <v>38</v>
      </c>
      <c r="I1027" s="241"/>
      <c r="J1027" s="237"/>
      <c r="K1027" s="237"/>
      <c r="L1027" s="242"/>
      <c r="M1027" s="243"/>
      <c r="N1027" s="244"/>
      <c r="O1027" s="244"/>
      <c r="P1027" s="244"/>
      <c r="Q1027" s="244"/>
      <c r="R1027" s="244"/>
      <c r="S1027" s="244"/>
      <c r="T1027" s="245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6" t="s">
        <v>152</v>
      </c>
      <c r="AU1027" s="246" t="s">
        <v>84</v>
      </c>
      <c r="AV1027" s="14" t="s">
        <v>84</v>
      </c>
      <c r="AW1027" s="14" t="s">
        <v>36</v>
      </c>
      <c r="AX1027" s="14" t="s">
        <v>74</v>
      </c>
      <c r="AY1027" s="246" t="s">
        <v>141</v>
      </c>
    </row>
    <row r="1028" spans="1:51" s="13" customFormat="1" ht="12">
      <c r="A1028" s="13"/>
      <c r="B1028" s="225"/>
      <c r="C1028" s="226"/>
      <c r="D1028" s="227" t="s">
        <v>152</v>
      </c>
      <c r="E1028" s="228" t="s">
        <v>19</v>
      </c>
      <c r="F1028" s="229" t="s">
        <v>1387</v>
      </c>
      <c r="G1028" s="226"/>
      <c r="H1028" s="228" t="s">
        <v>19</v>
      </c>
      <c r="I1028" s="230"/>
      <c r="J1028" s="226"/>
      <c r="K1028" s="226"/>
      <c r="L1028" s="231"/>
      <c r="M1028" s="232"/>
      <c r="N1028" s="233"/>
      <c r="O1028" s="233"/>
      <c r="P1028" s="233"/>
      <c r="Q1028" s="233"/>
      <c r="R1028" s="233"/>
      <c r="S1028" s="233"/>
      <c r="T1028" s="23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5" t="s">
        <v>152</v>
      </c>
      <c r="AU1028" s="235" t="s">
        <v>84</v>
      </c>
      <c r="AV1028" s="13" t="s">
        <v>82</v>
      </c>
      <c r="AW1028" s="13" t="s">
        <v>36</v>
      </c>
      <c r="AX1028" s="13" t="s">
        <v>74</v>
      </c>
      <c r="AY1028" s="235" t="s">
        <v>141</v>
      </c>
    </row>
    <row r="1029" spans="1:51" s="14" customFormat="1" ht="12">
      <c r="A1029" s="14"/>
      <c r="B1029" s="236"/>
      <c r="C1029" s="237"/>
      <c r="D1029" s="227" t="s">
        <v>152</v>
      </c>
      <c r="E1029" s="238" t="s">
        <v>19</v>
      </c>
      <c r="F1029" s="239" t="s">
        <v>330</v>
      </c>
      <c r="G1029" s="237"/>
      <c r="H1029" s="240">
        <v>29</v>
      </c>
      <c r="I1029" s="241"/>
      <c r="J1029" s="237"/>
      <c r="K1029" s="237"/>
      <c r="L1029" s="242"/>
      <c r="M1029" s="243"/>
      <c r="N1029" s="244"/>
      <c r="O1029" s="244"/>
      <c r="P1029" s="244"/>
      <c r="Q1029" s="244"/>
      <c r="R1029" s="244"/>
      <c r="S1029" s="244"/>
      <c r="T1029" s="245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6" t="s">
        <v>152</v>
      </c>
      <c r="AU1029" s="246" t="s">
        <v>84</v>
      </c>
      <c r="AV1029" s="14" t="s">
        <v>84</v>
      </c>
      <c r="AW1029" s="14" t="s">
        <v>36</v>
      </c>
      <c r="AX1029" s="14" t="s">
        <v>74</v>
      </c>
      <c r="AY1029" s="246" t="s">
        <v>141</v>
      </c>
    </row>
    <row r="1030" spans="1:51" s="13" customFormat="1" ht="12">
      <c r="A1030" s="13"/>
      <c r="B1030" s="225"/>
      <c r="C1030" s="226"/>
      <c r="D1030" s="227" t="s">
        <v>152</v>
      </c>
      <c r="E1030" s="228" t="s">
        <v>19</v>
      </c>
      <c r="F1030" s="229" t="s">
        <v>1388</v>
      </c>
      <c r="G1030" s="226"/>
      <c r="H1030" s="228" t="s">
        <v>19</v>
      </c>
      <c r="I1030" s="230"/>
      <c r="J1030" s="226"/>
      <c r="K1030" s="226"/>
      <c r="L1030" s="231"/>
      <c r="M1030" s="232"/>
      <c r="N1030" s="233"/>
      <c r="O1030" s="233"/>
      <c r="P1030" s="233"/>
      <c r="Q1030" s="233"/>
      <c r="R1030" s="233"/>
      <c r="S1030" s="233"/>
      <c r="T1030" s="23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5" t="s">
        <v>152</v>
      </c>
      <c r="AU1030" s="235" t="s">
        <v>84</v>
      </c>
      <c r="AV1030" s="13" t="s">
        <v>82</v>
      </c>
      <c r="AW1030" s="13" t="s">
        <v>36</v>
      </c>
      <c r="AX1030" s="13" t="s">
        <v>74</v>
      </c>
      <c r="AY1030" s="235" t="s">
        <v>141</v>
      </c>
    </row>
    <row r="1031" spans="1:51" s="14" customFormat="1" ht="12">
      <c r="A1031" s="14"/>
      <c r="B1031" s="236"/>
      <c r="C1031" s="237"/>
      <c r="D1031" s="227" t="s">
        <v>152</v>
      </c>
      <c r="E1031" s="238" t="s">
        <v>19</v>
      </c>
      <c r="F1031" s="239" t="s">
        <v>245</v>
      </c>
      <c r="G1031" s="237"/>
      <c r="H1031" s="240">
        <v>16</v>
      </c>
      <c r="I1031" s="241"/>
      <c r="J1031" s="237"/>
      <c r="K1031" s="237"/>
      <c r="L1031" s="242"/>
      <c r="M1031" s="243"/>
      <c r="N1031" s="244"/>
      <c r="O1031" s="244"/>
      <c r="P1031" s="244"/>
      <c r="Q1031" s="244"/>
      <c r="R1031" s="244"/>
      <c r="S1031" s="244"/>
      <c r="T1031" s="245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6" t="s">
        <v>152</v>
      </c>
      <c r="AU1031" s="246" t="s">
        <v>84</v>
      </c>
      <c r="AV1031" s="14" t="s">
        <v>84</v>
      </c>
      <c r="AW1031" s="14" t="s">
        <v>36</v>
      </c>
      <c r="AX1031" s="14" t="s">
        <v>74</v>
      </c>
      <c r="AY1031" s="246" t="s">
        <v>141</v>
      </c>
    </row>
    <row r="1032" spans="1:51" s="15" customFormat="1" ht="12">
      <c r="A1032" s="15"/>
      <c r="B1032" s="247"/>
      <c r="C1032" s="248"/>
      <c r="D1032" s="227" t="s">
        <v>152</v>
      </c>
      <c r="E1032" s="249" t="s">
        <v>19</v>
      </c>
      <c r="F1032" s="250" t="s">
        <v>205</v>
      </c>
      <c r="G1032" s="248"/>
      <c r="H1032" s="251">
        <v>117.5</v>
      </c>
      <c r="I1032" s="252"/>
      <c r="J1032" s="248"/>
      <c r="K1032" s="248"/>
      <c r="L1032" s="253"/>
      <c r="M1032" s="254"/>
      <c r="N1032" s="255"/>
      <c r="O1032" s="255"/>
      <c r="P1032" s="255"/>
      <c r="Q1032" s="255"/>
      <c r="R1032" s="255"/>
      <c r="S1032" s="255"/>
      <c r="T1032" s="256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57" t="s">
        <v>152</v>
      </c>
      <c r="AU1032" s="257" t="s">
        <v>84</v>
      </c>
      <c r="AV1032" s="15" t="s">
        <v>142</v>
      </c>
      <c r="AW1032" s="15" t="s">
        <v>36</v>
      </c>
      <c r="AX1032" s="15" t="s">
        <v>82</v>
      </c>
      <c r="AY1032" s="257" t="s">
        <v>141</v>
      </c>
    </row>
    <row r="1033" spans="1:65" s="2" customFormat="1" ht="24.15" customHeight="1">
      <c r="A1033" s="40"/>
      <c r="B1033" s="41"/>
      <c r="C1033" s="207" t="s">
        <v>1389</v>
      </c>
      <c r="D1033" s="207" t="s">
        <v>144</v>
      </c>
      <c r="E1033" s="208" t="s">
        <v>1390</v>
      </c>
      <c r="F1033" s="209" t="s">
        <v>1391</v>
      </c>
      <c r="G1033" s="210" t="s">
        <v>259</v>
      </c>
      <c r="H1033" s="211">
        <v>500</v>
      </c>
      <c r="I1033" s="212"/>
      <c r="J1033" s="213">
        <f>ROUND(I1033*H1033,2)</f>
        <v>0</v>
      </c>
      <c r="K1033" s="209" t="s">
        <v>148</v>
      </c>
      <c r="L1033" s="46"/>
      <c r="M1033" s="214" t="s">
        <v>19</v>
      </c>
      <c r="N1033" s="215" t="s">
        <v>45</v>
      </c>
      <c r="O1033" s="86"/>
      <c r="P1033" s="216">
        <f>O1033*H1033</f>
        <v>0</v>
      </c>
      <c r="Q1033" s="216">
        <v>0</v>
      </c>
      <c r="R1033" s="216">
        <f>Q1033*H1033</f>
        <v>0</v>
      </c>
      <c r="S1033" s="216">
        <v>0</v>
      </c>
      <c r="T1033" s="217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18" t="s">
        <v>245</v>
      </c>
      <c r="AT1033" s="218" t="s">
        <v>144</v>
      </c>
      <c r="AU1033" s="218" t="s">
        <v>84</v>
      </c>
      <c r="AY1033" s="19" t="s">
        <v>141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19" t="s">
        <v>82</v>
      </c>
      <c r="BK1033" s="219">
        <f>ROUND(I1033*H1033,2)</f>
        <v>0</v>
      </c>
      <c r="BL1033" s="19" t="s">
        <v>245</v>
      </c>
      <c r="BM1033" s="218" t="s">
        <v>1392</v>
      </c>
    </row>
    <row r="1034" spans="1:47" s="2" customFormat="1" ht="12">
      <c r="A1034" s="40"/>
      <c r="B1034" s="41"/>
      <c r="C1034" s="42"/>
      <c r="D1034" s="220" t="s">
        <v>150</v>
      </c>
      <c r="E1034" s="42"/>
      <c r="F1034" s="221" t="s">
        <v>1393</v>
      </c>
      <c r="G1034" s="42"/>
      <c r="H1034" s="42"/>
      <c r="I1034" s="222"/>
      <c r="J1034" s="42"/>
      <c r="K1034" s="42"/>
      <c r="L1034" s="46"/>
      <c r="M1034" s="223"/>
      <c r="N1034" s="224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150</v>
      </c>
      <c r="AU1034" s="19" t="s">
        <v>84</v>
      </c>
    </row>
    <row r="1035" spans="1:65" s="2" customFormat="1" ht="16.5" customHeight="1">
      <c r="A1035" s="40"/>
      <c r="B1035" s="41"/>
      <c r="C1035" s="261" t="s">
        <v>1394</v>
      </c>
      <c r="D1035" s="261" t="s">
        <v>400</v>
      </c>
      <c r="E1035" s="262" t="s">
        <v>1395</v>
      </c>
      <c r="F1035" s="263" t="s">
        <v>1396</v>
      </c>
      <c r="G1035" s="264" t="s">
        <v>259</v>
      </c>
      <c r="H1035" s="265">
        <v>525</v>
      </c>
      <c r="I1035" s="266"/>
      <c r="J1035" s="267">
        <f>ROUND(I1035*H1035,2)</f>
        <v>0</v>
      </c>
      <c r="K1035" s="263" t="s">
        <v>148</v>
      </c>
      <c r="L1035" s="268"/>
      <c r="M1035" s="269" t="s">
        <v>19</v>
      </c>
      <c r="N1035" s="270" t="s">
        <v>45</v>
      </c>
      <c r="O1035" s="86"/>
      <c r="P1035" s="216">
        <f>O1035*H1035</f>
        <v>0</v>
      </c>
      <c r="Q1035" s="216">
        <v>0</v>
      </c>
      <c r="R1035" s="216">
        <f>Q1035*H1035</f>
        <v>0</v>
      </c>
      <c r="S1035" s="216">
        <v>0</v>
      </c>
      <c r="T1035" s="217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18" t="s">
        <v>351</v>
      </c>
      <c r="AT1035" s="218" t="s">
        <v>400</v>
      </c>
      <c r="AU1035" s="218" t="s">
        <v>84</v>
      </c>
      <c r="AY1035" s="19" t="s">
        <v>141</v>
      </c>
      <c r="BE1035" s="219">
        <f>IF(N1035="základní",J1035,0)</f>
        <v>0</v>
      </c>
      <c r="BF1035" s="219">
        <f>IF(N1035="snížená",J1035,0)</f>
        <v>0</v>
      </c>
      <c r="BG1035" s="219">
        <f>IF(N1035="zákl. přenesená",J1035,0)</f>
        <v>0</v>
      </c>
      <c r="BH1035" s="219">
        <f>IF(N1035="sníž. přenesená",J1035,0)</f>
        <v>0</v>
      </c>
      <c r="BI1035" s="219">
        <f>IF(N1035="nulová",J1035,0)</f>
        <v>0</v>
      </c>
      <c r="BJ1035" s="19" t="s">
        <v>82</v>
      </c>
      <c r="BK1035" s="219">
        <f>ROUND(I1035*H1035,2)</f>
        <v>0</v>
      </c>
      <c r="BL1035" s="19" t="s">
        <v>245</v>
      </c>
      <c r="BM1035" s="218" t="s">
        <v>1397</v>
      </c>
    </row>
    <row r="1036" spans="1:51" s="14" customFormat="1" ht="12">
      <c r="A1036" s="14"/>
      <c r="B1036" s="236"/>
      <c r="C1036" s="237"/>
      <c r="D1036" s="227" t="s">
        <v>152</v>
      </c>
      <c r="E1036" s="237"/>
      <c r="F1036" s="239" t="s">
        <v>1398</v>
      </c>
      <c r="G1036" s="237"/>
      <c r="H1036" s="240">
        <v>525</v>
      </c>
      <c r="I1036" s="241"/>
      <c r="J1036" s="237"/>
      <c r="K1036" s="237"/>
      <c r="L1036" s="242"/>
      <c r="M1036" s="243"/>
      <c r="N1036" s="244"/>
      <c r="O1036" s="244"/>
      <c r="P1036" s="244"/>
      <c r="Q1036" s="244"/>
      <c r="R1036" s="244"/>
      <c r="S1036" s="244"/>
      <c r="T1036" s="245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6" t="s">
        <v>152</v>
      </c>
      <c r="AU1036" s="246" t="s">
        <v>84</v>
      </c>
      <c r="AV1036" s="14" t="s">
        <v>84</v>
      </c>
      <c r="AW1036" s="14" t="s">
        <v>4</v>
      </c>
      <c r="AX1036" s="14" t="s">
        <v>82</v>
      </c>
      <c r="AY1036" s="246" t="s">
        <v>141</v>
      </c>
    </row>
    <row r="1037" spans="1:65" s="2" customFormat="1" ht="16.5" customHeight="1">
      <c r="A1037" s="40"/>
      <c r="B1037" s="41"/>
      <c r="C1037" s="207" t="s">
        <v>1399</v>
      </c>
      <c r="D1037" s="207" t="s">
        <v>144</v>
      </c>
      <c r="E1037" s="208" t="s">
        <v>1400</v>
      </c>
      <c r="F1037" s="209" t="s">
        <v>1401</v>
      </c>
      <c r="G1037" s="210" t="s">
        <v>147</v>
      </c>
      <c r="H1037" s="211">
        <v>442</v>
      </c>
      <c r="I1037" s="212"/>
      <c r="J1037" s="213">
        <f>ROUND(I1037*H1037,2)</f>
        <v>0</v>
      </c>
      <c r="K1037" s="209" t="s">
        <v>148</v>
      </c>
      <c r="L1037" s="46"/>
      <c r="M1037" s="214" t="s">
        <v>19</v>
      </c>
      <c r="N1037" s="215" t="s">
        <v>45</v>
      </c>
      <c r="O1037" s="86"/>
      <c r="P1037" s="216">
        <f>O1037*H1037</f>
        <v>0</v>
      </c>
      <c r="Q1037" s="216">
        <v>0</v>
      </c>
      <c r="R1037" s="216">
        <f>Q1037*H1037</f>
        <v>0</v>
      </c>
      <c r="S1037" s="216">
        <v>3E-05</v>
      </c>
      <c r="T1037" s="217">
        <f>S1037*H1037</f>
        <v>0.013260000000000001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18" t="s">
        <v>245</v>
      </c>
      <c r="AT1037" s="218" t="s">
        <v>144</v>
      </c>
      <c r="AU1037" s="218" t="s">
        <v>84</v>
      </c>
      <c r="AY1037" s="19" t="s">
        <v>141</v>
      </c>
      <c r="BE1037" s="219">
        <f>IF(N1037="základní",J1037,0)</f>
        <v>0</v>
      </c>
      <c r="BF1037" s="219">
        <f>IF(N1037="snížená",J1037,0)</f>
        <v>0</v>
      </c>
      <c r="BG1037" s="219">
        <f>IF(N1037="zákl. přenesená",J1037,0)</f>
        <v>0</v>
      </c>
      <c r="BH1037" s="219">
        <f>IF(N1037="sníž. přenesená",J1037,0)</f>
        <v>0</v>
      </c>
      <c r="BI1037" s="219">
        <f>IF(N1037="nulová",J1037,0)</f>
        <v>0</v>
      </c>
      <c r="BJ1037" s="19" t="s">
        <v>82</v>
      </c>
      <c r="BK1037" s="219">
        <f>ROUND(I1037*H1037,2)</f>
        <v>0</v>
      </c>
      <c r="BL1037" s="19" t="s">
        <v>245</v>
      </c>
      <c r="BM1037" s="218" t="s">
        <v>1402</v>
      </c>
    </row>
    <row r="1038" spans="1:47" s="2" customFormat="1" ht="12">
      <c r="A1038" s="40"/>
      <c r="B1038" s="41"/>
      <c r="C1038" s="42"/>
      <c r="D1038" s="220" t="s">
        <v>150</v>
      </c>
      <c r="E1038" s="42"/>
      <c r="F1038" s="221" t="s">
        <v>1403</v>
      </c>
      <c r="G1038" s="42"/>
      <c r="H1038" s="42"/>
      <c r="I1038" s="222"/>
      <c r="J1038" s="42"/>
      <c r="K1038" s="42"/>
      <c r="L1038" s="46"/>
      <c r="M1038" s="223"/>
      <c r="N1038" s="224"/>
      <c r="O1038" s="86"/>
      <c r="P1038" s="86"/>
      <c r="Q1038" s="86"/>
      <c r="R1038" s="86"/>
      <c r="S1038" s="86"/>
      <c r="T1038" s="87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T1038" s="19" t="s">
        <v>150</v>
      </c>
      <c r="AU1038" s="19" t="s">
        <v>84</v>
      </c>
    </row>
    <row r="1039" spans="1:51" s="14" customFormat="1" ht="12">
      <c r="A1039" s="14"/>
      <c r="B1039" s="236"/>
      <c r="C1039" s="237"/>
      <c r="D1039" s="227" t="s">
        <v>152</v>
      </c>
      <c r="E1039" s="238" t="s">
        <v>19</v>
      </c>
      <c r="F1039" s="239" t="s">
        <v>94</v>
      </c>
      <c r="G1039" s="237"/>
      <c r="H1039" s="240">
        <v>442</v>
      </c>
      <c r="I1039" s="241"/>
      <c r="J1039" s="237"/>
      <c r="K1039" s="237"/>
      <c r="L1039" s="242"/>
      <c r="M1039" s="243"/>
      <c r="N1039" s="244"/>
      <c r="O1039" s="244"/>
      <c r="P1039" s="244"/>
      <c r="Q1039" s="244"/>
      <c r="R1039" s="244"/>
      <c r="S1039" s="244"/>
      <c r="T1039" s="245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6" t="s">
        <v>152</v>
      </c>
      <c r="AU1039" s="246" t="s">
        <v>84</v>
      </c>
      <c r="AV1039" s="14" t="s">
        <v>84</v>
      </c>
      <c r="AW1039" s="14" t="s">
        <v>36</v>
      </c>
      <c r="AX1039" s="14" t="s">
        <v>82</v>
      </c>
      <c r="AY1039" s="246" t="s">
        <v>141</v>
      </c>
    </row>
    <row r="1040" spans="1:47" s="2" customFormat="1" ht="12">
      <c r="A1040" s="40"/>
      <c r="B1040" s="41"/>
      <c r="C1040" s="42"/>
      <c r="D1040" s="227" t="s">
        <v>293</v>
      </c>
      <c r="E1040" s="42"/>
      <c r="F1040" s="258" t="s">
        <v>294</v>
      </c>
      <c r="G1040" s="42"/>
      <c r="H1040" s="42"/>
      <c r="I1040" s="42"/>
      <c r="J1040" s="42"/>
      <c r="K1040" s="42"/>
      <c r="L1040" s="46"/>
      <c r="M1040" s="223"/>
      <c r="N1040" s="224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U1040" s="19" t="s">
        <v>84</v>
      </c>
    </row>
    <row r="1041" spans="1:47" s="2" customFormat="1" ht="12">
      <c r="A1041" s="40"/>
      <c r="B1041" s="41"/>
      <c r="C1041" s="42"/>
      <c r="D1041" s="227" t="s">
        <v>293</v>
      </c>
      <c r="E1041" s="42"/>
      <c r="F1041" s="259" t="s">
        <v>180</v>
      </c>
      <c r="G1041" s="42"/>
      <c r="H1041" s="260">
        <v>0</v>
      </c>
      <c r="I1041" s="42"/>
      <c r="J1041" s="42"/>
      <c r="K1041" s="42"/>
      <c r="L1041" s="46"/>
      <c r="M1041" s="223"/>
      <c r="N1041" s="224"/>
      <c r="O1041" s="86"/>
      <c r="P1041" s="86"/>
      <c r="Q1041" s="86"/>
      <c r="R1041" s="86"/>
      <c r="S1041" s="86"/>
      <c r="T1041" s="87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U1041" s="19" t="s">
        <v>84</v>
      </c>
    </row>
    <row r="1042" spans="1:47" s="2" customFormat="1" ht="12">
      <c r="A1042" s="40"/>
      <c r="B1042" s="41"/>
      <c r="C1042" s="42"/>
      <c r="D1042" s="227" t="s">
        <v>293</v>
      </c>
      <c r="E1042" s="42"/>
      <c r="F1042" s="259" t="s">
        <v>295</v>
      </c>
      <c r="G1042" s="42"/>
      <c r="H1042" s="260">
        <v>115</v>
      </c>
      <c r="I1042" s="42"/>
      <c r="J1042" s="42"/>
      <c r="K1042" s="42"/>
      <c r="L1042" s="46"/>
      <c r="M1042" s="223"/>
      <c r="N1042" s="224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U1042" s="19" t="s">
        <v>84</v>
      </c>
    </row>
    <row r="1043" spans="1:47" s="2" customFormat="1" ht="12">
      <c r="A1043" s="40"/>
      <c r="B1043" s="41"/>
      <c r="C1043" s="42"/>
      <c r="D1043" s="227" t="s">
        <v>293</v>
      </c>
      <c r="E1043" s="42"/>
      <c r="F1043" s="259" t="s">
        <v>194</v>
      </c>
      <c r="G1043" s="42"/>
      <c r="H1043" s="260">
        <v>0</v>
      </c>
      <c r="I1043" s="42"/>
      <c r="J1043" s="42"/>
      <c r="K1043" s="42"/>
      <c r="L1043" s="46"/>
      <c r="M1043" s="223"/>
      <c r="N1043" s="224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U1043" s="19" t="s">
        <v>84</v>
      </c>
    </row>
    <row r="1044" spans="1:47" s="2" customFormat="1" ht="12">
      <c r="A1044" s="40"/>
      <c r="B1044" s="41"/>
      <c r="C1044" s="42"/>
      <c r="D1044" s="227" t="s">
        <v>293</v>
      </c>
      <c r="E1044" s="42"/>
      <c r="F1044" s="259" t="s">
        <v>296</v>
      </c>
      <c r="G1044" s="42"/>
      <c r="H1044" s="260">
        <v>60</v>
      </c>
      <c r="I1044" s="42"/>
      <c r="J1044" s="42"/>
      <c r="K1044" s="42"/>
      <c r="L1044" s="46"/>
      <c r="M1044" s="223"/>
      <c r="N1044" s="224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U1044" s="19" t="s">
        <v>84</v>
      </c>
    </row>
    <row r="1045" spans="1:47" s="2" customFormat="1" ht="12">
      <c r="A1045" s="40"/>
      <c r="B1045" s="41"/>
      <c r="C1045" s="42"/>
      <c r="D1045" s="227" t="s">
        <v>293</v>
      </c>
      <c r="E1045" s="42"/>
      <c r="F1045" s="259" t="s">
        <v>196</v>
      </c>
      <c r="G1045" s="42"/>
      <c r="H1045" s="260">
        <v>0</v>
      </c>
      <c r="I1045" s="42"/>
      <c r="J1045" s="42"/>
      <c r="K1045" s="42"/>
      <c r="L1045" s="46"/>
      <c r="M1045" s="223"/>
      <c r="N1045" s="224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U1045" s="19" t="s">
        <v>84</v>
      </c>
    </row>
    <row r="1046" spans="1:47" s="2" customFormat="1" ht="12">
      <c r="A1046" s="40"/>
      <c r="B1046" s="41"/>
      <c r="C1046" s="42"/>
      <c r="D1046" s="227" t="s">
        <v>293</v>
      </c>
      <c r="E1046" s="42"/>
      <c r="F1046" s="259" t="s">
        <v>297</v>
      </c>
      <c r="G1046" s="42"/>
      <c r="H1046" s="260">
        <v>68</v>
      </c>
      <c r="I1046" s="42"/>
      <c r="J1046" s="42"/>
      <c r="K1046" s="42"/>
      <c r="L1046" s="46"/>
      <c r="M1046" s="223"/>
      <c r="N1046" s="224"/>
      <c r="O1046" s="86"/>
      <c r="P1046" s="86"/>
      <c r="Q1046" s="86"/>
      <c r="R1046" s="86"/>
      <c r="S1046" s="86"/>
      <c r="T1046" s="87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U1046" s="19" t="s">
        <v>84</v>
      </c>
    </row>
    <row r="1047" spans="1:47" s="2" customFormat="1" ht="12">
      <c r="A1047" s="40"/>
      <c r="B1047" s="41"/>
      <c r="C1047" s="42"/>
      <c r="D1047" s="227" t="s">
        <v>293</v>
      </c>
      <c r="E1047" s="42"/>
      <c r="F1047" s="259" t="s">
        <v>198</v>
      </c>
      <c r="G1047" s="42"/>
      <c r="H1047" s="260">
        <v>0</v>
      </c>
      <c r="I1047" s="42"/>
      <c r="J1047" s="42"/>
      <c r="K1047" s="42"/>
      <c r="L1047" s="46"/>
      <c r="M1047" s="223"/>
      <c r="N1047" s="224"/>
      <c r="O1047" s="86"/>
      <c r="P1047" s="86"/>
      <c r="Q1047" s="86"/>
      <c r="R1047" s="86"/>
      <c r="S1047" s="86"/>
      <c r="T1047" s="87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U1047" s="19" t="s">
        <v>84</v>
      </c>
    </row>
    <row r="1048" spans="1:47" s="2" customFormat="1" ht="12">
      <c r="A1048" s="40"/>
      <c r="B1048" s="41"/>
      <c r="C1048" s="42"/>
      <c r="D1048" s="227" t="s">
        <v>293</v>
      </c>
      <c r="E1048" s="42"/>
      <c r="F1048" s="259" t="s">
        <v>298</v>
      </c>
      <c r="G1048" s="42"/>
      <c r="H1048" s="260">
        <v>54</v>
      </c>
      <c r="I1048" s="42"/>
      <c r="J1048" s="42"/>
      <c r="K1048" s="42"/>
      <c r="L1048" s="46"/>
      <c r="M1048" s="223"/>
      <c r="N1048" s="224"/>
      <c r="O1048" s="86"/>
      <c r="P1048" s="86"/>
      <c r="Q1048" s="86"/>
      <c r="R1048" s="86"/>
      <c r="S1048" s="86"/>
      <c r="T1048" s="87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U1048" s="19" t="s">
        <v>84</v>
      </c>
    </row>
    <row r="1049" spans="1:47" s="2" customFormat="1" ht="12">
      <c r="A1049" s="40"/>
      <c r="B1049" s="41"/>
      <c r="C1049" s="42"/>
      <c r="D1049" s="227" t="s">
        <v>293</v>
      </c>
      <c r="E1049" s="42"/>
      <c r="F1049" s="259" t="s">
        <v>200</v>
      </c>
      <c r="G1049" s="42"/>
      <c r="H1049" s="260">
        <v>0</v>
      </c>
      <c r="I1049" s="42"/>
      <c r="J1049" s="42"/>
      <c r="K1049" s="42"/>
      <c r="L1049" s="46"/>
      <c r="M1049" s="223"/>
      <c r="N1049" s="224"/>
      <c r="O1049" s="86"/>
      <c r="P1049" s="86"/>
      <c r="Q1049" s="86"/>
      <c r="R1049" s="86"/>
      <c r="S1049" s="86"/>
      <c r="T1049" s="87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U1049" s="19" t="s">
        <v>84</v>
      </c>
    </row>
    <row r="1050" spans="1:47" s="2" customFormat="1" ht="12">
      <c r="A1050" s="40"/>
      <c r="B1050" s="41"/>
      <c r="C1050" s="42"/>
      <c r="D1050" s="227" t="s">
        <v>293</v>
      </c>
      <c r="E1050" s="42"/>
      <c r="F1050" s="259" t="s">
        <v>299</v>
      </c>
      <c r="G1050" s="42"/>
      <c r="H1050" s="260">
        <v>50</v>
      </c>
      <c r="I1050" s="42"/>
      <c r="J1050" s="42"/>
      <c r="K1050" s="42"/>
      <c r="L1050" s="46"/>
      <c r="M1050" s="223"/>
      <c r="N1050" s="224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U1050" s="19" t="s">
        <v>84</v>
      </c>
    </row>
    <row r="1051" spans="1:47" s="2" customFormat="1" ht="12">
      <c r="A1051" s="40"/>
      <c r="B1051" s="41"/>
      <c r="C1051" s="42"/>
      <c r="D1051" s="227" t="s">
        <v>293</v>
      </c>
      <c r="E1051" s="42"/>
      <c r="F1051" s="259" t="s">
        <v>201</v>
      </c>
      <c r="G1051" s="42"/>
      <c r="H1051" s="260">
        <v>0</v>
      </c>
      <c r="I1051" s="42"/>
      <c r="J1051" s="42"/>
      <c r="K1051" s="42"/>
      <c r="L1051" s="46"/>
      <c r="M1051" s="223"/>
      <c r="N1051" s="224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U1051" s="19" t="s">
        <v>84</v>
      </c>
    </row>
    <row r="1052" spans="1:47" s="2" customFormat="1" ht="12">
      <c r="A1052" s="40"/>
      <c r="B1052" s="41"/>
      <c r="C1052" s="42"/>
      <c r="D1052" s="227" t="s">
        <v>293</v>
      </c>
      <c r="E1052" s="42"/>
      <c r="F1052" s="259" t="s">
        <v>300</v>
      </c>
      <c r="G1052" s="42"/>
      <c r="H1052" s="260">
        <v>95</v>
      </c>
      <c r="I1052" s="42"/>
      <c r="J1052" s="42"/>
      <c r="K1052" s="42"/>
      <c r="L1052" s="46"/>
      <c r="M1052" s="223"/>
      <c r="N1052" s="224"/>
      <c r="O1052" s="86"/>
      <c r="P1052" s="86"/>
      <c r="Q1052" s="86"/>
      <c r="R1052" s="86"/>
      <c r="S1052" s="86"/>
      <c r="T1052" s="87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U1052" s="19" t="s">
        <v>84</v>
      </c>
    </row>
    <row r="1053" spans="1:47" s="2" customFormat="1" ht="12">
      <c r="A1053" s="40"/>
      <c r="B1053" s="41"/>
      <c r="C1053" s="42"/>
      <c r="D1053" s="227" t="s">
        <v>293</v>
      </c>
      <c r="E1053" s="42"/>
      <c r="F1053" s="259" t="s">
        <v>205</v>
      </c>
      <c r="G1053" s="42"/>
      <c r="H1053" s="260">
        <v>442</v>
      </c>
      <c r="I1053" s="42"/>
      <c r="J1053" s="42"/>
      <c r="K1053" s="42"/>
      <c r="L1053" s="46"/>
      <c r="M1053" s="223"/>
      <c r="N1053" s="224"/>
      <c r="O1053" s="86"/>
      <c r="P1053" s="86"/>
      <c r="Q1053" s="86"/>
      <c r="R1053" s="86"/>
      <c r="S1053" s="86"/>
      <c r="T1053" s="87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U1053" s="19" t="s">
        <v>84</v>
      </c>
    </row>
    <row r="1054" spans="1:65" s="2" customFormat="1" ht="16.5" customHeight="1">
      <c r="A1054" s="40"/>
      <c r="B1054" s="41"/>
      <c r="C1054" s="261" t="s">
        <v>1404</v>
      </c>
      <c r="D1054" s="261" t="s">
        <v>400</v>
      </c>
      <c r="E1054" s="262" t="s">
        <v>1405</v>
      </c>
      <c r="F1054" s="263" t="s">
        <v>1406</v>
      </c>
      <c r="G1054" s="264" t="s">
        <v>147</v>
      </c>
      <c r="H1054" s="265">
        <v>464.1</v>
      </c>
      <c r="I1054" s="266"/>
      <c r="J1054" s="267">
        <f>ROUND(I1054*H1054,2)</f>
        <v>0</v>
      </c>
      <c r="K1054" s="263" t="s">
        <v>148</v>
      </c>
      <c r="L1054" s="268"/>
      <c r="M1054" s="269" t="s">
        <v>19</v>
      </c>
      <c r="N1054" s="270" t="s">
        <v>45</v>
      </c>
      <c r="O1054" s="86"/>
      <c r="P1054" s="216">
        <f>O1054*H1054</f>
        <v>0</v>
      </c>
      <c r="Q1054" s="216">
        <v>0</v>
      </c>
      <c r="R1054" s="216">
        <f>Q1054*H1054</f>
        <v>0</v>
      </c>
      <c r="S1054" s="216">
        <v>0</v>
      </c>
      <c r="T1054" s="217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18" t="s">
        <v>351</v>
      </c>
      <c r="AT1054" s="218" t="s">
        <v>400</v>
      </c>
      <c r="AU1054" s="218" t="s">
        <v>84</v>
      </c>
      <c r="AY1054" s="19" t="s">
        <v>141</v>
      </c>
      <c r="BE1054" s="219">
        <f>IF(N1054="základní",J1054,0)</f>
        <v>0</v>
      </c>
      <c r="BF1054" s="219">
        <f>IF(N1054="snížená",J1054,0)</f>
        <v>0</v>
      </c>
      <c r="BG1054" s="219">
        <f>IF(N1054="zákl. přenesená",J1054,0)</f>
        <v>0</v>
      </c>
      <c r="BH1054" s="219">
        <f>IF(N1054="sníž. přenesená",J1054,0)</f>
        <v>0</v>
      </c>
      <c r="BI1054" s="219">
        <f>IF(N1054="nulová",J1054,0)</f>
        <v>0</v>
      </c>
      <c r="BJ1054" s="19" t="s">
        <v>82</v>
      </c>
      <c r="BK1054" s="219">
        <f>ROUND(I1054*H1054,2)</f>
        <v>0</v>
      </c>
      <c r="BL1054" s="19" t="s">
        <v>245</v>
      </c>
      <c r="BM1054" s="218" t="s">
        <v>1407</v>
      </c>
    </row>
    <row r="1055" spans="1:51" s="14" customFormat="1" ht="12">
      <c r="A1055" s="14"/>
      <c r="B1055" s="236"/>
      <c r="C1055" s="237"/>
      <c r="D1055" s="227" t="s">
        <v>152</v>
      </c>
      <c r="E1055" s="237"/>
      <c r="F1055" s="239" t="s">
        <v>1408</v>
      </c>
      <c r="G1055" s="237"/>
      <c r="H1055" s="240">
        <v>464.1</v>
      </c>
      <c r="I1055" s="241"/>
      <c r="J1055" s="237"/>
      <c r="K1055" s="237"/>
      <c r="L1055" s="242"/>
      <c r="M1055" s="243"/>
      <c r="N1055" s="244"/>
      <c r="O1055" s="244"/>
      <c r="P1055" s="244"/>
      <c r="Q1055" s="244"/>
      <c r="R1055" s="244"/>
      <c r="S1055" s="244"/>
      <c r="T1055" s="245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6" t="s">
        <v>152</v>
      </c>
      <c r="AU1055" s="246" t="s">
        <v>84</v>
      </c>
      <c r="AV1055" s="14" t="s">
        <v>84</v>
      </c>
      <c r="AW1055" s="14" t="s">
        <v>4</v>
      </c>
      <c r="AX1055" s="14" t="s">
        <v>82</v>
      </c>
      <c r="AY1055" s="246" t="s">
        <v>141</v>
      </c>
    </row>
    <row r="1056" spans="1:65" s="2" customFormat="1" ht="24.15" customHeight="1">
      <c r="A1056" s="40"/>
      <c r="B1056" s="41"/>
      <c r="C1056" s="207" t="s">
        <v>1409</v>
      </c>
      <c r="D1056" s="207" t="s">
        <v>144</v>
      </c>
      <c r="E1056" s="208" t="s">
        <v>1410</v>
      </c>
      <c r="F1056" s="209" t="s">
        <v>1411</v>
      </c>
      <c r="G1056" s="210" t="s">
        <v>147</v>
      </c>
      <c r="H1056" s="211">
        <v>250</v>
      </c>
      <c r="I1056" s="212"/>
      <c r="J1056" s="213">
        <f>ROUND(I1056*H1056,2)</f>
        <v>0</v>
      </c>
      <c r="K1056" s="209" t="s">
        <v>148</v>
      </c>
      <c r="L1056" s="46"/>
      <c r="M1056" s="214" t="s">
        <v>19</v>
      </c>
      <c r="N1056" s="215" t="s">
        <v>45</v>
      </c>
      <c r="O1056" s="86"/>
      <c r="P1056" s="216">
        <f>O1056*H1056</f>
        <v>0</v>
      </c>
      <c r="Q1056" s="216">
        <v>0</v>
      </c>
      <c r="R1056" s="216">
        <f>Q1056*H1056</f>
        <v>0</v>
      </c>
      <c r="S1056" s="216">
        <v>3E-05</v>
      </c>
      <c r="T1056" s="217">
        <f>S1056*H1056</f>
        <v>0.007500000000000001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18" t="s">
        <v>245</v>
      </c>
      <c r="AT1056" s="218" t="s">
        <v>144</v>
      </c>
      <c r="AU1056" s="218" t="s">
        <v>84</v>
      </c>
      <c r="AY1056" s="19" t="s">
        <v>141</v>
      </c>
      <c r="BE1056" s="219">
        <f>IF(N1056="základní",J1056,0)</f>
        <v>0</v>
      </c>
      <c r="BF1056" s="219">
        <f>IF(N1056="snížená",J1056,0)</f>
        <v>0</v>
      </c>
      <c r="BG1056" s="219">
        <f>IF(N1056="zákl. přenesená",J1056,0)</f>
        <v>0</v>
      </c>
      <c r="BH1056" s="219">
        <f>IF(N1056="sníž. přenesená",J1056,0)</f>
        <v>0</v>
      </c>
      <c r="BI1056" s="219">
        <f>IF(N1056="nulová",J1056,0)</f>
        <v>0</v>
      </c>
      <c r="BJ1056" s="19" t="s">
        <v>82</v>
      </c>
      <c r="BK1056" s="219">
        <f>ROUND(I1056*H1056,2)</f>
        <v>0</v>
      </c>
      <c r="BL1056" s="19" t="s">
        <v>245</v>
      </c>
      <c r="BM1056" s="218" t="s">
        <v>1412</v>
      </c>
    </row>
    <row r="1057" spans="1:47" s="2" customFormat="1" ht="12">
      <c r="A1057" s="40"/>
      <c r="B1057" s="41"/>
      <c r="C1057" s="42"/>
      <c r="D1057" s="220" t="s">
        <v>150</v>
      </c>
      <c r="E1057" s="42"/>
      <c r="F1057" s="221" t="s">
        <v>1413</v>
      </c>
      <c r="G1057" s="42"/>
      <c r="H1057" s="42"/>
      <c r="I1057" s="222"/>
      <c r="J1057" s="42"/>
      <c r="K1057" s="42"/>
      <c r="L1057" s="46"/>
      <c r="M1057" s="223"/>
      <c r="N1057" s="224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150</v>
      </c>
      <c r="AU1057" s="19" t="s">
        <v>84</v>
      </c>
    </row>
    <row r="1058" spans="1:65" s="2" customFormat="1" ht="16.5" customHeight="1">
      <c r="A1058" s="40"/>
      <c r="B1058" s="41"/>
      <c r="C1058" s="261" t="s">
        <v>1414</v>
      </c>
      <c r="D1058" s="261" t="s">
        <v>400</v>
      </c>
      <c r="E1058" s="262" t="s">
        <v>1405</v>
      </c>
      <c r="F1058" s="263" t="s">
        <v>1406</v>
      </c>
      <c r="G1058" s="264" t="s">
        <v>147</v>
      </c>
      <c r="H1058" s="265">
        <v>262.5</v>
      </c>
      <c r="I1058" s="266"/>
      <c r="J1058" s="267">
        <f>ROUND(I1058*H1058,2)</f>
        <v>0</v>
      </c>
      <c r="K1058" s="263" t="s">
        <v>148</v>
      </c>
      <c r="L1058" s="268"/>
      <c r="M1058" s="269" t="s">
        <v>19</v>
      </c>
      <c r="N1058" s="270" t="s">
        <v>45</v>
      </c>
      <c r="O1058" s="86"/>
      <c r="P1058" s="216">
        <f>O1058*H1058</f>
        <v>0</v>
      </c>
      <c r="Q1058" s="216">
        <v>0</v>
      </c>
      <c r="R1058" s="216">
        <f>Q1058*H1058</f>
        <v>0</v>
      </c>
      <c r="S1058" s="216">
        <v>0</v>
      </c>
      <c r="T1058" s="217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18" t="s">
        <v>351</v>
      </c>
      <c r="AT1058" s="218" t="s">
        <v>400</v>
      </c>
      <c r="AU1058" s="218" t="s">
        <v>84</v>
      </c>
      <c r="AY1058" s="19" t="s">
        <v>141</v>
      </c>
      <c r="BE1058" s="219">
        <f>IF(N1058="základní",J1058,0)</f>
        <v>0</v>
      </c>
      <c r="BF1058" s="219">
        <f>IF(N1058="snížená",J1058,0)</f>
        <v>0</v>
      </c>
      <c r="BG1058" s="219">
        <f>IF(N1058="zákl. přenesená",J1058,0)</f>
        <v>0</v>
      </c>
      <c r="BH1058" s="219">
        <f>IF(N1058="sníž. přenesená",J1058,0)</f>
        <v>0</v>
      </c>
      <c r="BI1058" s="219">
        <f>IF(N1058="nulová",J1058,0)</f>
        <v>0</v>
      </c>
      <c r="BJ1058" s="19" t="s">
        <v>82</v>
      </c>
      <c r="BK1058" s="219">
        <f>ROUND(I1058*H1058,2)</f>
        <v>0</v>
      </c>
      <c r="BL1058" s="19" t="s">
        <v>245</v>
      </c>
      <c r="BM1058" s="218" t="s">
        <v>1415</v>
      </c>
    </row>
    <row r="1059" spans="1:51" s="14" customFormat="1" ht="12">
      <c r="A1059" s="14"/>
      <c r="B1059" s="236"/>
      <c r="C1059" s="237"/>
      <c r="D1059" s="227" t="s">
        <v>152</v>
      </c>
      <c r="E1059" s="237"/>
      <c r="F1059" s="239" t="s">
        <v>701</v>
      </c>
      <c r="G1059" s="237"/>
      <c r="H1059" s="240">
        <v>262.5</v>
      </c>
      <c r="I1059" s="241"/>
      <c r="J1059" s="237"/>
      <c r="K1059" s="237"/>
      <c r="L1059" s="242"/>
      <c r="M1059" s="243"/>
      <c r="N1059" s="244"/>
      <c r="O1059" s="244"/>
      <c r="P1059" s="244"/>
      <c r="Q1059" s="244"/>
      <c r="R1059" s="244"/>
      <c r="S1059" s="244"/>
      <c r="T1059" s="24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6" t="s">
        <v>152</v>
      </c>
      <c r="AU1059" s="246" t="s">
        <v>84</v>
      </c>
      <c r="AV1059" s="14" t="s">
        <v>84</v>
      </c>
      <c r="AW1059" s="14" t="s">
        <v>4</v>
      </c>
      <c r="AX1059" s="14" t="s">
        <v>82</v>
      </c>
      <c r="AY1059" s="246" t="s">
        <v>141</v>
      </c>
    </row>
    <row r="1060" spans="1:65" s="2" customFormat="1" ht="16.5" customHeight="1">
      <c r="A1060" s="40"/>
      <c r="B1060" s="41"/>
      <c r="C1060" s="207" t="s">
        <v>1416</v>
      </c>
      <c r="D1060" s="207" t="s">
        <v>144</v>
      </c>
      <c r="E1060" s="208" t="s">
        <v>1417</v>
      </c>
      <c r="F1060" s="209" t="s">
        <v>1418</v>
      </c>
      <c r="G1060" s="210" t="s">
        <v>147</v>
      </c>
      <c r="H1060" s="211">
        <v>1336.5</v>
      </c>
      <c r="I1060" s="212"/>
      <c r="J1060" s="213">
        <f>ROUND(I1060*H1060,2)</f>
        <v>0</v>
      </c>
      <c r="K1060" s="209" t="s">
        <v>1024</v>
      </c>
      <c r="L1060" s="46"/>
      <c r="M1060" s="214" t="s">
        <v>19</v>
      </c>
      <c r="N1060" s="215" t="s">
        <v>45</v>
      </c>
      <c r="O1060" s="86"/>
      <c r="P1060" s="216">
        <f>O1060*H1060</f>
        <v>0</v>
      </c>
      <c r="Q1060" s="216">
        <v>0.0002</v>
      </c>
      <c r="R1060" s="216">
        <f>Q1060*H1060</f>
        <v>0.26730000000000004</v>
      </c>
      <c r="S1060" s="216">
        <v>0</v>
      </c>
      <c r="T1060" s="217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18" t="s">
        <v>245</v>
      </c>
      <c r="AT1060" s="218" t="s">
        <v>144</v>
      </c>
      <c r="AU1060" s="218" t="s">
        <v>84</v>
      </c>
      <c r="AY1060" s="19" t="s">
        <v>141</v>
      </c>
      <c r="BE1060" s="219">
        <f>IF(N1060="základní",J1060,0)</f>
        <v>0</v>
      </c>
      <c r="BF1060" s="219">
        <f>IF(N1060="snížená",J1060,0)</f>
        <v>0</v>
      </c>
      <c r="BG1060" s="219">
        <f>IF(N1060="zákl. přenesená",J1060,0)</f>
        <v>0</v>
      </c>
      <c r="BH1060" s="219">
        <f>IF(N1060="sníž. přenesená",J1060,0)</f>
        <v>0</v>
      </c>
      <c r="BI1060" s="219">
        <f>IF(N1060="nulová",J1060,0)</f>
        <v>0</v>
      </c>
      <c r="BJ1060" s="19" t="s">
        <v>82</v>
      </c>
      <c r="BK1060" s="219">
        <f>ROUND(I1060*H1060,2)</f>
        <v>0</v>
      </c>
      <c r="BL1060" s="19" t="s">
        <v>245</v>
      </c>
      <c r="BM1060" s="218" t="s">
        <v>1419</v>
      </c>
    </row>
    <row r="1061" spans="1:47" s="2" customFormat="1" ht="12">
      <c r="A1061" s="40"/>
      <c r="B1061" s="41"/>
      <c r="C1061" s="42"/>
      <c r="D1061" s="220" t="s">
        <v>150</v>
      </c>
      <c r="E1061" s="42"/>
      <c r="F1061" s="221" t="s">
        <v>1420</v>
      </c>
      <c r="G1061" s="42"/>
      <c r="H1061" s="42"/>
      <c r="I1061" s="222"/>
      <c r="J1061" s="42"/>
      <c r="K1061" s="42"/>
      <c r="L1061" s="46"/>
      <c r="M1061" s="223"/>
      <c r="N1061" s="224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150</v>
      </c>
      <c r="AU1061" s="19" t="s">
        <v>84</v>
      </c>
    </row>
    <row r="1062" spans="1:51" s="13" customFormat="1" ht="12">
      <c r="A1062" s="13"/>
      <c r="B1062" s="225"/>
      <c r="C1062" s="226"/>
      <c r="D1062" s="227" t="s">
        <v>152</v>
      </c>
      <c r="E1062" s="228" t="s">
        <v>19</v>
      </c>
      <c r="F1062" s="229" t="s">
        <v>198</v>
      </c>
      <c r="G1062" s="226"/>
      <c r="H1062" s="228" t="s">
        <v>19</v>
      </c>
      <c r="I1062" s="230"/>
      <c r="J1062" s="226"/>
      <c r="K1062" s="226"/>
      <c r="L1062" s="231"/>
      <c r="M1062" s="232"/>
      <c r="N1062" s="233"/>
      <c r="O1062" s="233"/>
      <c r="P1062" s="233"/>
      <c r="Q1062" s="233"/>
      <c r="R1062" s="233"/>
      <c r="S1062" s="233"/>
      <c r="T1062" s="23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5" t="s">
        <v>152</v>
      </c>
      <c r="AU1062" s="235" t="s">
        <v>84</v>
      </c>
      <c r="AV1062" s="13" t="s">
        <v>82</v>
      </c>
      <c r="AW1062" s="13" t="s">
        <v>36</v>
      </c>
      <c r="AX1062" s="13" t="s">
        <v>74</v>
      </c>
      <c r="AY1062" s="235" t="s">
        <v>141</v>
      </c>
    </row>
    <row r="1063" spans="1:51" s="14" customFormat="1" ht="12">
      <c r="A1063" s="14"/>
      <c r="B1063" s="236"/>
      <c r="C1063" s="237"/>
      <c r="D1063" s="227" t="s">
        <v>152</v>
      </c>
      <c r="E1063" s="238" t="s">
        <v>19</v>
      </c>
      <c r="F1063" s="239" t="s">
        <v>541</v>
      </c>
      <c r="G1063" s="237"/>
      <c r="H1063" s="240">
        <v>70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6" t="s">
        <v>152</v>
      </c>
      <c r="AU1063" s="246" t="s">
        <v>84</v>
      </c>
      <c r="AV1063" s="14" t="s">
        <v>84</v>
      </c>
      <c r="AW1063" s="14" t="s">
        <v>36</v>
      </c>
      <c r="AX1063" s="14" t="s">
        <v>74</v>
      </c>
      <c r="AY1063" s="246" t="s">
        <v>141</v>
      </c>
    </row>
    <row r="1064" spans="1:51" s="14" customFormat="1" ht="12">
      <c r="A1064" s="14"/>
      <c r="B1064" s="236"/>
      <c r="C1064" s="237"/>
      <c r="D1064" s="227" t="s">
        <v>152</v>
      </c>
      <c r="E1064" s="238" t="s">
        <v>19</v>
      </c>
      <c r="F1064" s="239" t="s">
        <v>1362</v>
      </c>
      <c r="G1064" s="237"/>
      <c r="H1064" s="240">
        <v>34.5</v>
      </c>
      <c r="I1064" s="241"/>
      <c r="J1064" s="237"/>
      <c r="K1064" s="237"/>
      <c r="L1064" s="242"/>
      <c r="M1064" s="243"/>
      <c r="N1064" s="244"/>
      <c r="O1064" s="244"/>
      <c r="P1064" s="244"/>
      <c r="Q1064" s="244"/>
      <c r="R1064" s="244"/>
      <c r="S1064" s="244"/>
      <c r="T1064" s="245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6" t="s">
        <v>152</v>
      </c>
      <c r="AU1064" s="246" t="s">
        <v>84</v>
      </c>
      <c r="AV1064" s="14" t="s">
        <v>84</v>
      </c>
      <c r="AW1064" s="14" t="s">
        <v>36</v>
      </c>
      <c r="AX1064" s="14" t="s">
        <v>74</v>
      </c>
      <c r="AY1064" s="246" t="s">
        <v>141</v>
      </c>
    </row>
    <row r="1065" spans="1:51" s="14" customFormat="1" ht="12">
      <c r="A1065" s="14"/>
      <c r="B1065" s="236"/>
      <c r="C1065" s="237"/>
      <c r="D1065" s="227" t="s">
        <v>152</v>
      </c>
      <c r="E1065" s="238" t="s">
        <v>19</v>
      </c>
      <c r="F1065" s="239" t="s">
        <v>298</v>
      </c>
      <c r="G1065" s="237"/>
      <c r="H1065" s="240">
        <v>54</v>
      </c>
      <c r="I1065" s="241"/>
      <c r="J1065" s="237"/>
      <c r="K1065" s="237"/>
      <c r="L1065" s="242"/>
      <c r="M1065" s="243"/>
      <c r="N1065" s="244"/>
      <c r="O1065" s="244"/>
      <c r="P1065" s="244"/>
      <c r="Q1065" s="244"/>
      <c r="R1065" s="244"/>
      <c r="S1065" s="244"/>
      <c r="T1065" s="245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6" t="s">
        <v>152</v>
      </c>
      <c r="AU1065" s="246" t="s">
        <v>84</v>
      </c>
      <c r="AV1065" s="14" t="s">
        <v>84</v>
      </c>
      <c r="AW1065" s="14" t="s">
        <v>36</v>
      </c>
      <c r="AX1065" s="14" t="s">
        <v>74</v>
      </c>
      <c r="AY1065" s="246" t="s">
        <v>141</v>
      </c>
    </row>
    <row r="1066" spans="1:51" s="13" customFormat="1" ht="12">
      <c r="A1066" s="13"/>
      <c r="B1066" s="225"/>
      <c r="C1066" s="226"/>
      <c r="D1066" s="227" t="s">
        <v>152</v>
      </c>
      <c r="E1066" s="228" t="s">
        <v>19</v>
      </c>
      <c r="F1066" s="229" t="s">
        <v>596</v>
      </c>
      <c r="G1066" s="226"/>
      <c r="H1066" s="228" t="s">
        <v>19</v>
      </c>
      <c r="I1066" s="230"/>
      <c r="J1066" s="226"/>
      <c r="K1066" s="226"/>
      <c r="L1066" s="231"/>
      <c r="M1066" s="232"/>
      <c r="N1066" s="233"/>
      <c r="O1066" s="233"/>
      <c r="P1066" s="233"/>
      <c r="Q1066" s="233"/>
      <c r="R1066" s="233"/>
      <c r="S1066" s="233"/>
      <c r="T1066" s="23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5" t="s">
        <v>152</v>
      </c>
      <c r="AU1066" s="235" t="s">
        <v>84</v>
      </c>
      <c r="AV1066" s="13" t="s">
        <v>82</v>
      </c>
      <c r="AW1066" s="13" t="s">
        <v>36</v>
      </c>
      <c r="AX1066" s="13" t="s">
        <v>74</v>
      </c>
      <c r="AY1066" s="235" t="s">
        <v>141</v>
      </c>
    </row>
    <row r="1067" spans="1:51" s="14" customFormat="1" ht="12">
      <c r="A1067" s="14"/>
      <c r="B1067" s="236"/>
      <c r="C1067" s="237"/>
      <c r="D1067" s="227" t="s">
        <v>152</v>
      </c>
      <c r="E1067" s="238" t="s">
        <v>19</v>
      </c>
      <c r="F1067" s="239" t="s">
        <v>336</v>
      </c>
      <c r="G1067" s="237"/>
      <c r="H1067" s="240">
        <v>75</v>
      </c>
      <c r="I1067" s="241"/>
      <c r="J1067" s="237"/>
      <c r="K1067" s="237"/>
      <c r="L1067" s="242"/>
      <c r="M1067" s="243"/>
      <c r="N1067" s="244"/>
      <c r="O1067" s="244"/>
      <c r="P1067" s="244"/>
      <c r="Q1067" s="244"/>
      <c r="R1067" s="244"/>
      <c r="S1067" s="244"/>
      <c r="T1067" s="245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6" t="s">
        <v>152</v>
      </c>
      <c r="AU1067" s="246" t="s">
        <v>84</v>
      </c>
      <c r="AV1067" s="14" t="s">
        <v>84</v>
      </c>
      <c r="AW1067" s="14" t="s">
        <v>36</v>
      </c>
      <c r="AX1067" s="14" t="s">
        <v>74</v>
      </c>
      <c r="AY1067" s="246" t="s">
        <v>141</v>
      </c>
    </row>
    <row r="1068" spans="1:51" s="14" customFormat="1" ht="12">
      <c r="A1068" s="14"/>
      <c r="B1068" s="236"/>
      <c r="C1068" s="237"/>
      <c r="D1068" s="227" t="s">
        <v>152</v>
      </c>
      <c r="E1068" s="238" t="s">
        <v>19</v>
      </c>
      <c r="F1068" s="239" t="s">
        <v>1363</v>
      </c>
      <c r="G1068" s="237"/>
      <c r="H1068" s="240">
        <v>8.5</v>
      </c>
      <c r="I1068" s="241"/>
      <c r="J1068" s="237"/>
      <c r="K1068" s="237"/>
      <c r="L1068" s="242"/>
      <c r="M1068" s="243"/>
      <c r="N1068" s="244"/>
      <c r="O1068" s="244"/>
      <c r="P1068" s="244"/>
      <c r="Q1068" s="244"/>
      <c r="R1068" s="244"/>
      <c r="S1068" s="244"/>
      <c r="T1068" s="24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46" t="s">
        <v>152</v>
      </c>
      <c r="AU1068" s="246" t="s">
        <v>84</v>
      </c>
      <c r="AV1068" s="14" t="s">
        <v>84</v>
      </c>
      <c r="AW1068" s="14" t="s">
        <v>36</v>
      </c>
      <c r="AX1068" s="14" t="s">
        <v>74</v>
      </c>
      <c r="AY1068" s="246" t="s">
        <v>141</v>
      </c>
    </row>
    <row r="1069" spans="1:51" s="14" customFormat="1" ht="12">
      <c r="A1069" s="14"/>
      <c r="B1069" s="236"/>
      <c r="C1069" s="237"/>
      <c r="D1069" s="227" t="s">
        <v>152</v>
      </c>
      <c r="E1069" s="238" t="s">
        <v>19</v>
      </c>
      <c r="F1069" s="239" t="s">
        <v>1364</v>
      </c>
      <c r="G1069" s="237"/>
      <c r="H1069" s="240">
        <v>33.5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6" t="s">
        <v>152</v>
      </c>
      <c r="AU1069" s="246" t="s">
        <v>84</v>
      </c>
      <c r="AV1069" s="14" t="s">
        <v>84</v>
      </c>
      <c r="AW1069" s="14" t="s">
        <v>36</v>
      </c>
      <c r="AX1069" s="14" t="s">
        <v>74</v>
      </c>
      <c r="AY1069" s="246" t="s">
        <v>141</v>
      </c>
    </row>
    <row r="1070" spans="1:51" s="13" customFormat="1" ht="12">
      <c r="A1070" s="13"/>
      <c r="B1070" s="225"/>
      <c r="C1070" s="226"/>
      <c r="D1070" s="227" t="s">
        <v>152</v>
      </c>
      <c r="E1070" s="228" t="s">
        <v>19</v>
      </c>
      <c r="F1070" s="229" t="s">
        <v>1365</v>
      </c>
      <c r="G1070" s="226"/>
      <c r="H1070" s="228" t="s">
        <v>19</v>
      </c>
      <c r="I1070" s="230"/>
      <c r="J1070" s="226"/>
      <c r="K1070" s="226"/>
      <c r="L1070" s="231"/>
      <c r="M1070" s="232"/>
      <c r="N1070" s="233"/>
      <c r="O1070" s="233"/>
      <c r="P1070" s="233"/>
      <c r="Q1070" s="233"/>
      <c r="R1070" s="233"/>
      <c r="S1070" s="233"/>
      <c r="T1070" s="23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5" t="s">
        <v>152</v>
      </c>
      <c r="AU1070" s="235" t="s">
        <v>84</v>
      </c>
      <c r="AV1070" s="13" t="s">
        <v>82</v>
      </c>
      <c r="AW1070" s="13" t="s">
        <v>36</v>
      </c>
      <c r="AX1070" s="13" t="s">
        <v>74</v>
      </c>
      <c r="AY1070" s="235" t="s">
        <v>141</v>
      </c>
    </row>
    <row r="1071" spans="1:51" s="14" customFormat="1" ht="12">
      <c r="A1071" s="14"/>
      <c r="B1071" s="236"/>
      <c r="C1071" s="237"/>
      <c r="D1071" s="227" t="s">
        <v>152</v>
      </c>
      <c r="E1071" s="238" t="s">
        <v>19</v>
      </c>
      <c r="F1071" s="239" t="s">
        <v>485</v>
      </c>
      <c r="G1071" s="237"/>
      <c r="H1071" s="240">
        <v>57</v>
      </c>
      <c r="I1071" s="241"/>
      <c r="J1071" s="237"/>
      <c r="K1071" s="237"/>
      <c r="L1071" s="242"/>
      <c r="M1071" s="243"/>
      <c r="N1071" s="244"/>
      <c r="O1071" s="244"/>
      <c r="P1071" s="244"/>
      <c r="Q1071" s="244"/>
      <c r="R1071" s="244"/>
      <c r="S1071" s="244"/>
      <c r="T1071" s="24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6" t="s">
        <v>152</v>
      </c>
      <c r="AU1071" s="246" t="s">
        <v>84</v>
      </c>
      <c r="AV1071" s="14" t="s">
        <v>84</v>
      </c>
      <c r="AW1071" s="14" t="s">
        <v>36</v>
      </c>
      <c r="AX1071" s="14" t="s">
        <v>74</v>
      </c>
      <c r="AY1071" s="246" t="s">
        <v>141</v>
      </c>
    </row>
    <row r="1072" spans="1:51" s="14" customFormat="1" ht="12">
      <c r="A1072" s="14"/>
      <c r="B1072" s="236"/>
      <c r="C1072" s="237"/>
      <c r="D1072" s="227" t="s">
        <v>152</v>
      </c>
      <c r="E1072" s="238" t="s">
        <v>19</v>
      </c>
      <c r="F1072" s="239" t="s">
        <v>1363</v>
      </c>
      <c r="G1072" s="237"/>
      <c r="H1072" s="240">
        <v>8.5</v>
      </c>
      <c r="I1072" s="241"/>
      <c r="J1072" s="237"/>
      <c r="K1072" s="237"/>
      <c r="L1072" s="242"/>
      <c r="M1072" s="243"/>
      <c r="N1072" s="244"/>
      <c r="O1072" s="244"/>
      <c r="P1072" s="244"/>
      <c r="Q1072" s="244"/>
      <c r="R1072" s="244"/>
      <c r="S1072" s="244"/>
      <c r="T1072" s="245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6" t="s">
        <v>152</v>
      </c>
      <c r="AU1072" s="246" t="s">
        <v>84</v>
      </c>
      <c r="AV1072" s="14" t="s">
        <v>84</v>
      </c>
      <c r="AW1072" s="14" t="s">
        <v>36</v>
      </c>
      <c r="AX1072" s="14" t="s">
        <v>74</v>
      </c>
      <c r="AY1072" s="246" t="s">
        <v>141</v>
      </c>
    </row>
    <row r="1073" spans="1:51" s="14" customFormat="1" ht="12">
      <c r="A1073" s="14"/>
      <c r="B1073" s="236"/>
      <c r="C1073" s="237"/>
      <c r="D1073" s="227" t="s">
        <v>152</v>
      </c>
      <c r="E1073" s="238" t="s">
        <v>19</v>
      </c>
      <c r="F1073" s="239" t="s">
        <v>1366</v>
      </c>
      <c r="G1073" s="237"/>
      <c r="H1073" s="240">
        <v>18.5</v>
      </c>
      <c r="I1073" s="241"/>
      <c r="J1073" s="237"/>
      <c r="K1073" s="237"/>
      <c r="L1073" s="242"/>
      <c r="M1073" s="243"/>
      <c r="N1073" s="244"/>
      <c r="O1073" s="244"/>
      <c r="P1073" s="244"/>
      <c r="Q1073" s="244"/>
      <c r="R1073" s="244"/>
      <c r="S1073" s="244"/>
      <c r="T1073" s="24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6" t="s">
        <v>152</v>
      </c>
      <c r="AU1073" s="246" t="s">
        <v>84</v>
      </c>
      <c r="AV1073" s="14" t="s">
        <v>84</v>
      </c>
      <c r="AW1073" s="14" t="s">
        <v>36</v>
      </c>
      <c r="AX1073" s="14" t="s">
        <v>74</v>
      </c>
      <c r="AY1073" s="246" t="s">
        <v>141</v>
      </c>
    </row>
    <row r="1074" spans="1:51" s="13" customFormat="1" ht="12">
      <c r="A1074" s="13"/>
      <c r="B1074" s="225"/>
      <c r="C1074" s="226"/>
      <c r="D1074" s="227" t="s">
        <v>152</v>
      </c>
      <c r="E1074" s="228" t="s">
        <v>19</v>
      </c>
      <c r="F1074" s="229" t="s">
        <v>201</v>
      </c>
      <c r="G1074" s="226"/>
      <c r="H1074" s="228" t="s">
        <v>19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5" t="s">
        <v>152</v>
      </c>
      <c r="AU1074" s="235" t="s">
        <v>84</v>
      </c>
      <c r="AV1074" s="13" t="s">
        <v>82</v>
      </c>
      <c r="AW1074" s="13" t="s">
        <v>36</v>
      </c>
      <c r="AX1074" s="13" t="s">
        <v>74</v>
      </c>
      <c r="AY1074" s="235" t="s">
        <v>141</v>
      </c>
    </row>
    <row r="1075" spans="1:51" s="14" customFormat="1" ht="12">
      <c r="A1075" s="14"/>
      <c r="B1075" s="236"/>
      <c r="C1075" s="237"/>
      <c r="D1075" s="227" t="s">
        <v>152</v>
      </c>
      <c r="E1075" s="238" t="s">
        <v>19</v>
      </c>
      <c r="F1075" s="239" t="s">
        <v>295</v>
      </c>
      <c r="G1075" s="237"/>
      <c r="H1075" s="240">
        <v>115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6" t="s">
        <v>152</v>
      </c>
      <c r="AU1075" s="246" t="s">
        <v>84</v>
      </c>
      <c r="AV1075" s="14" t="s">
        <v>84</v>
      </c>
      <c r="AW1075" s="14" t="s">
        <v>36</v>
      </c>
      <c r="AX1075" s="14" t="s">
        <v>74</v>
      </c>
      <c r="AY1075" s="246" t="s">
        <v>141</v>
      </c>
    </row>
    <row r="1076" spans="1:51" s="14" customFormat="1" ht="12">
      <c r="A1076" s="14"/>
      <c r="B1076" s="236"/>
      <c r="C1076" s="237"/>
      <c r="D1076" s="227" t="s">
        <v>152</v>
      </c>
      <c r="E1076" s="238" t="s">
        <v>19</v>
      </c>
      <c r="F1076" s="239" t="s">
        <v>256</v>
      </c>
      <c r="G1076" s="237"/>
      <c r="H1076" s="240">
        <v>18</v>
      </c>
      <c r="I1076" s="241"/>
      <c r="J1076" s="237"/>
      <c r="K1076" s="237"/>
      <c r="L1076" s="242"/>
      <c r="M1076" s="243"/>
      <c r="N1076" s="244"/>
      <c r="O1076" s="244"/>
      <c r="P1076" s="244"/>
      <c r="Q1076" s="244"/>
      <c r="R1076" s="244"/>
      <c r="S1076" s="244"/>
      <c r="T1076" s="245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6" t="s">
        <v>152</v>
      </c>
      <c r="AU1076" s="246" t="s">
        <v>84</v>
      </c>
      <c r="AV1076" s="14" t="s">
        <v>84</v>
      </c>
      <c r="AW1076" s="14" t="s">
        <v>36</v>
      </c>
      <c r="AX1076" s="14" t="s">
        <v>74</v>
      </c>
      <c r="AY1076" s="246" t="s">
        <v>141</v>
      </c>
    </row>
    <row r="1077" spans="1:51" s="14" customFormat="1" ht="12">
      <c r="A1077" s="14"/>
      <c r="B1077" s="236"/>
      <c r="C1077" s="237"/>
      <c r="D1077" s="227" t="s">
        <v>152</v>
      </c>
      <c r="E1077" s="238" t="s">
        <v>19</v>
      </c>
      <c r="F1077" s="239" t="s">
        <v>1367</v>
      </c>
      <c r="G1077" s="237"/>
      <c r="H1077" s="240">
        <v>59.5</v>
      </c>
      <c r="I1077" s="241"/>
      <c r="J1077" s="237"/>
      <c r="K1077" s="237"/>
      <c r="L1077" s="242"/>
      <c r="M1077" s="243"/>
      <c r="N1077" s="244"/>
      <c r="O1077" s="244"/>
      <c r="P1077" s="244"/>
      <c r="Q1077" s="244"/>
      <c r="R1077" s="244"/>
      <c r="S1077" s="244"/>
      <c r="T1077" s="24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6" t="s">
        <v>152</v>
      </c>
      <c r="AU1077" s="246" t="s">
        <v>84</v>
      </c>
      <c r="AV1077" s="14" t="s">
        <v>84</v>
      </c>
      <c r="AW1077" s="14" t="s">
        <v>36</v>
      </c>
      <c r="AX1077" s="14" t="s">
        <v>74</v>
      </c>
      <c r="AY1077" s="246" t="s">
        <v>141</v>
      </c>
    </row>
    <row r="1078" spans="1:51" s="13" customFormat="1" ht="12">
      <c r="A1078" s="13"/>
      <c r="B1078" s="225"/>
      <c r="C1078" s="226"/>
      <c r="D1078" s="227" t="s">
        <v>152</v>
      </c>
      <c r="E1078" s="228" t="s">
        <v>19</v>
      </c>
      <c r="F1078" s="229" t="s">
        <v>196</v>
      </c>
      <c r="G1078" s="226"/>
      <c r="H1078" s="228" t="s">
        <v>19</v>
      </c>
      <c r="I1078" s="230"/>
      <c r="J1078" s="226"/>
      <c r="K1078" s="226"/>
      <c r="L1078" s="231"/>
      <c r="M1078" s="232"/>
      <c r="N1078" s="233"/>
      <c r="O1078" s="233"/>
      <c r="P1078" s="233"/>
      <c r="Q1078" s="233"/>
      <c r="R1078" s="233"/>
      <c r="S1078" s="233"/>
      <c r="T1078" s="23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5" t="s">
        <v>152</v>
      </c>
      <c r="AU1078" s="235" t="s">
        <v>84</v>
      </c>
      <c r="AV1078" s="13" t="s">
        <v>82</v>
      </c>
      <c r="AW1078" s="13" t="s">
        <v>36</v>
      </c>
      <c r="AX1078" s="13" t="s">
        <v>74</v>
      </c>
      <c r="AY1078" s="235" t="s">
        <v>141</v>
      </c>
    </row>
    <row r="1079" spans="1:51" s="14" customFormat="1" ht="12">
      <c r="A1079" s="14"/>
      <c r="B1079" s="236"/>
      <c r="C1079" s="237"/>
      <c r="D1079" s="227" t="s">
        <v>152</v>
      </c>
      <c r="E1079" s="238" t="s">
        <v>19</v>
      </c>
      <c r="F1079" s="239" t="s">
        <v>763</v>
      </c>
      <c r="G1079" s="237"/>
      <c r="H1079" s="240">
        <v>121</v>
      </c>
      <c r="I1079" s="241"/>
      <c r="J1079" s="237"/>
      <c r="K1079" s="237"/>
      <c r="L1079" s="242"/>
      <c r="M1079" s="243"/>
      <c r="N1079" s="244"/>
      <c r="O1079" s="244"/>
      <c r="P1079" s="244"/>
      <c r="Q1079" s="244"/>
      <c r="R1079" s="244"/>
      <c r="S1079" s="244"/>
      <c r="T1079" s="245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6" t="s">
        <v>152</v>
      </c>
      <c r="AU1079" s="246" t="s">
        <v>84</v>
      </c>
      <c r="AV1079" s="14" t="s">
        <v>84</v>
      </c>
      <c r="AW1079" s="14" t="s">
        <v>36</v>
      </c>
      <c r="AX1079" s="14" t="s">
        <v>74</v>
      </c>
      <c r="AY1079" s="246" t="s">
        <v>141</v>
      </c>
    </row>
    <row r="1080" spans="1:51" s="14" customFormat="1" ht="12">
      <c r="A1080" s="14"/>
      <c r="B1080" s="236"/>
      <c r="C1080" s="237"/>
      <c r="D1080" s="227" t="s">
        <v>152</v>
      </c>
      <c r="E1080" s="238" t="s">
        <v>19</v>
      </c>
      <c r="F1080" s="239" t="s">
        <v>529</v>
      </c>
      <c r="G1080" s="237"/>
      <c r="H1080" s="240">
        <v>67</v>
      </c>
      <c r="I1080" s="241"/>
      <c r="J1080" s="237"/>
      <c r="K1080" s="237"/>
      <c r="L1080" s="242"/>
      <c r="M1080" s="243"/>
      <c r="N1080" s="244"/>
      <c r="O1080" s="244"/>
      <c r="P1080" s="244"/>
      <c r="Q1080" s="244"/>
      <c r="R1080" s="244"/>
      <c r="S1080" s="244"/>
      <c r="T1080" s="245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6" t="s">
        <v>152</v>
      </c>
      <c r="AU1080" s="246" t="s">
        <v>84</v>
      </c>
      <c r="AV1080" s="14" t="s">
        <v>84</v>
      </c>
      <c r="AW1080" s="14" t="s">
        <v>36</v>
      </c>
      <c r="AX1080" s="14" t="s">
        <v>74</v>
      </c>
      <c r="AY1080" s="246" t="s">
        <v>141</v>
      </c>
    </row>
    <row r="1081" spans="1:51" s="13" customFormat="1" ht="12">
      <c r="A1081" s="13"/>
      <c r="B1081" s="225"/>
      <c r="C1081" s="226"/>
      <c r="D1081" s="227" t="s">
        <v>152</v>
      </c>
      <c r="E1081" s="228" t="s">
        <v>19</v>
      </c>
      <c r="F1081" s="229" t="s">
        <v>194</v>
      </c>
      <c r="G1081" s="226"/>
      <c r="H1081" s="228" t="s">
        <v>19</v>
      </c>
      <c r="I1081" s="230"/>
      <c r="J1081" s="226"/>
      <c r="K1081" s="226"/>
      <c r="L1081" s="231"/>
      <c r="M1081" s="232"/>
      <c r="N1081" s="233"/>
      <c r="O1081" s="233"/>
      <c r="P1081" s="233"/>
      <c r="Q1081" s="233"/>
      <c r="R1081" s="233"/>
      <c r="S1081" s="233"/>
      <c r="T1081" s="23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5" t="s">
        <v>152</v>
      </c>
      <c r="AU1081" s="235" t="s">
        <v>84</v>
      </c>
      <c r="AV1081" s="13" t="s">
        <v>82</v>
      </c>
      <c r="AW1081" s="13" t="s">
        <v>36</v>
      </c>
      <c r="AX1081" s="13" t="s">
        <v>74</v>
      </c>
      <c r="AY1081" s="235" t="s">
        <v>141</v>
      </c>
    </row>
    <row r="1082" spans="1:51" s="14" customFormat="1" ht="12">
      <c r="A1082" s="14"/>
      <c r="B1082" s="236"/>
      <c r="C1082" s="237"/>
      <c r="D1082" s="227" t="s">
        <v>152</v>
      </c>
      <c r="E1082" s="238" t="s">
        <v>19</v>
      </c>
      <c r="F1082" s="239" t="s">
        <v>318</v>
      </c>
      <c r="G1082" s="237"/>
      <c r="H1082" s="240">
        <v>27</v>
      </c>
      <c r="I1082" s="241"/>
      <c r="J1082" s="237"/>
      <c r="K1082" s="237"/>
      <c r="L1082" s="242"/>
      <c r="M1082" s="243"/>
      <c r="N1082" s="244"/>
      <c r="O1082" s="244"/>
      <c r="P1082" s="244"/>
      <c r="Q1082" s="244"/>
      <c r="R1082" s="244"/>
      <c r="S1082" s="244"/>
      <c r="T1082" s="245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6" t="s">
        <v>152</v>
      </c>
      <c r="AU1082" s="246" t="s">
        <v>84</v>
      </c>
      <c r="AV1082" s="14" t="s">
        <v>84</v>
      </c>
      <c r="AW1082" s="14" t="s">
        <v>36</v>
      </c>
      <c r="AX1082" s="14" t="s">
        <v>74</v>
      </c>
      <c r="AY1082" s="246" t="s">
        <v>141</v>
      </c>
    </row>
    <row r="1083" spans="1:51" s="14" customFormat="1" ht="12">
      <c r="A1083" s="14"/>
      <c r="B1083" s="236"/>
      <c r="C1083" s="237"/>
      <c r="D1083" s="227" t="s">
        <v>152</v>
      </c>
      <c r="E1083" s="238" t="s">
        <v>19</v>
      </c>
      <c r="F1083" s="239" t="s">
        <v>395</v>
      </c>
      <c r="G1083" s="237"/>
      <c r="H1083" s="240">
        <v>39</v>
      </c>
      <c r="I1083" s="241"/>
      <c r="J1083" s="237"/>
      <c r="K1083" s="237"/>
      <c r="L1083" s="242"/>
      <c r="M1083" s="243"/>
      <c r="N1083" s="244"/>
      <c r="O1083" s="244"/>
      <c r="P1083" s="244"/>
      <c r="Q1083" s="244"/>
      <c r="R1083" s="244"/>
      <c r="S1083" s="244"/>
      <c r="T1083" s="245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6" t="s">
        <v>152</v>
      </c>
      <c r="AU1083" s="246" t="s">
        <v>84</v>
      </c>
      <c r="AV1083" s="14" t="s">
        <v>84</v>
      </c>
      <c r="AW1083" s="14" t="s">
        <v>36</v>
      </c>
      <c r="AX1083" s="14" t="s">
        <v>74</v>
      </c>
      <c r="AY1083" s="246" t="s">
        <v>141</v>
      </c>
    </row>
    <row r="1084" spans="1:51" s="14" customFormat="1" ht="12">
      <c r="A1084" s="14"/>
      <c r="B1084" s="236"/>
      <c r="C1084" s="237"/>
      <c r="D1084" s="227" t="s">
        <v>152</v>
      </c>
      <c r="E1084" s="238" t="s">
        <v>19</v>
      </c>
      <c r="F1084" s="239" t="s">
        <v>1368</v>
      </c>
      <c r="G1084" s="237"/>
      <c r="H1084" s="240">
        <v>26.5</v>
      </c>
      <c r="I1084" s="241"/>
      <c r="J1084" s="237"/>
      <c r="K1084" s="237"/>
      <c r="L1084" s="242"/>
      <c r="M1084" s="243"/>
      <c r="N1084" s="244"/>
      <c r="O1084" s="244"/>
      <c r="P1084" s="244"/>
      <c r="Q1084" s="244"/>
      <c r="R1084" s="244"/>
      <c r="S1084" s="244"/>
      <c r="T1084" s="245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6" t="s">
        <v>152</v>
      </c>
      <c r="AU1084" s="246" t="s">
        <v>84</v>
      </c>
      <c r="AV1084" s="14" t="s">
        <v>84</v>
      </c>
      <c r="AW1084" s="14" t="s">
        <v>36</v>
      </c>
      <c r="AX1084" s="14" t="s">
        <v>74</v>
      </c>
      <c r="AY1084" s="246" t="s">
        <v>141</v>
      </c>
    </row>
    <row r="1085" spans="1:51" s="13" customFormat="1" ht="12">
      <c r="A1085" s="13"/>
      <c r="B1085" s="225"/>
      <c r="C1085" s="226"/>
      <c r="D1085" s="227" t="s">
        <v>152</v>
      </c>
      <c r="E1085" s="228" t="s">
        <v>19</v>
      </c>
      <c r="F1085" s="229" t="s">
        <v>1369</v>
      </c>
      <c r="G1085" s="226"/>
      <c r="H1085" s="228" t="s">
        <v>19</v>
      </c>
      <c r="I1085" s="230"/>
      <c r="J1085" s="226"/>
      <c r="K1085" s="226"/>
      <c r="L1085" s="231"/>
      <c r="M1085" s="232"/>
      <c r="N1085" s="233"/>
      <c r="O1085" s="233"/>
      <c r="P1085" s="233"/>
      <c r="Q1085" s="233"/>
      <c r="R1085" s="233"/>
      <c r="S1085" s="233"/>
      <c r="T1085" s="23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5" t="s">
        <v>152</v>
      </c>
      <c r="AU1085" s="235" t="s">
        <v>84</v>
      </c>
      <c r="AV1085" s="13" t="s">
        <v>82</v>
      </c>
      <c r="AW1085" s="13" t="s">
        <v>36</v>
      </c>
      <c r="AX1085" s="13" t="s">
        <v>74</v>
      </c>
      <c r="AY1085" s="235" t="s">
        <v>141</v>
      </c>
    </row>
    <row r="1086" spans="1:51" s="14" customFormat="1" ht="12">
      <c r="A1086" s="14"/>
      <c r="B1086" s="236"/>
      <c r="C1086" s="237"/>
      <c r="D1086" s="227" t="s">
        <v>152</v>
      </c>
      <c r="E1086" s="238" t="s">
        <v>19</v>
      </c>
      <c r="F1086" s="239" t="s">
        <v>346</v>
      </c>
      <c r="G1086" s="237"/>
      <c r="H1086" s="240">
        <v>31</v>
      </c>
      <c r="I1086" s="241"/>
      <c r="J1086" s="237"/>
      <c r="K1086" s="237"/>
      <c r="L1086" s="242"/>
      <c r="M1086" s="243"/>
      <c r="N1086" s="244"/>
      <c r="O1086" s="244"/>
      <c r="P1086" s="244"/>
      <c r="Q1086" s="244"/>
      <c r="R1086" s="244"/>
      <c r="S1086" s="244"/>
      <c r="T1086" s="245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6" t="s">
        <v>152</v>
      </c>
      <c r="AU1086" s="246" t="s">
        <v>84</v>
      </c>
      <c r="AV1086" s="14" t="s">
        <v>84</v>
      </c>
      <c r="AW1086" s="14" t="s">
        <v>36</v>
      </c>
      <c r="AX1086" s="14" t="s">
        <v>74</v>
      </c>
      <c r="AY1086" s="246" t="s">
        <v>141</v>
      </c>
    </row>
    <row r="1087" spans="1:51" s="14" customFormat="1" ht="12">
      <c r="A1087" s="14"/>
      <c r="B1087" s="236"/>
      <c r="C1087" s="237"/>
      <c r="D1087" s="227" t="s">
        <v>152</v>
      </c>
      <c r="E1087" s="238" t="s">
        <v>19</v>
      </c>
      <c r="F1087" s="239" t="s">
        <v>419</v>
      </c>
      <c r="G1087" s="237"/>
      <c r="H1087" s="240">
        <v>43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6" t="s">
        <v>152</v>
      </c>
      <c r="AU1087" s="246" t="s">
        <v>84</v>
      </c>
      <c r="AV1087" s="14" t="s">
        <v>84</v>
      </c>
      <c r="AW1087" s="14" t="s">
        <v>36</v>
      </c>
      <c r="AX1087" s="14" t="s">
        <v>74</v>
      </c>
      <c r="AY1087" s="246" t="s">
        <v>141</v>
      </c>
    </row>
    <row r="1088" spans="1:51" s="14" customFormat="1" ht="12">
      <c r="A1088" s="14"/>
      <c r="B1088" s="236"/>
      <c r="C1088" s="237"/>
      <c r="D1088" s="227" t="s">
        <v>152</v>
      </c>
      <c r="E1088" s="238" t="s">
        <v>19</v>
      </c>
      <c r="F1088" s="239" t="s">
        <v>330</v>
      </c>
      <c r="G1088" s="237"/>
      <c r="H1088" s="240">
        <v>29</v>
      </c>
      <c r="I1088" s="241"/>
      <c r="J1088" s="237"/>
      <c r="K1088" s="237"/>
      <c r="L1088" s="242"/>
      <c r="M1088" s="243"/>
      <c r="N1088" s="244"/>
      <c r="O1088" s="244"/>
      <c r="P1088" s="244"/>
      <c r="Q1088" s="244"/>
      <c r="R1088" s="244"/>
      <c r="S1088" s="244"/>
      <c r="T1088" s="245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6" t="s">
        <v>152</v>
      </c>
      <c r="AU1088" s="246" t="s">
        <v>84</v>
      </c>
      <c r="AV1088" s="14" t="s">
        <v>84</v>
      </c>
      <c r="AW1088" s="14" t="s">
        <v>36</v>
      </c>
      <c r="AX1088" s="14" t="s">
        <v>74</v>
      </c>
      <c r="AY1088" s="246" t="s">
        <v>141</v>
      </c>
    </row>
    <row r="1089" spans="1:51" s="13" customFormat="1" ht="12">
      <c r="A1089" s="13"/>
      <c r="B1089" s="225"/>
      <c r="C1089" s="226"/>
      <c r="D1089" s="227" t="s">
        <v>152</v>
      </c>
      <c r="E1089" s="228" t="s">
        <v>19</v>
      </c>
      <c r="F1089" s="229" t="s">
        <v>153</v>
      </c>
      <c r="G1089" s="226"/>
      <c r="H1089" s="228" t="s">
        <v>19</v>
      </c>
      <c r="I1089" s="230"/>
      <c r="J1089" s="226"/>
      <c r="K1089" s="226"/>
      <c r="L1089" s="231"/>
      <c r="M1089" s="232"/>
      <c r="N1089" s="233"/>
      <c r="O1089" s="233"/>
      <c r="P1089" s="233"/>
      <c r="Q1089" s="233"/>
      <c r="R1089" s="233"/>
      <c r="S1089" s="233"/>
      <c r="T1089" s="234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5" t="s">
        <v>152</v>
      </c>
      <c r="AU1089" s="235" t="s">
        <v>84</v>
      </c>
      <c r="AV1089" s="13" t="s">
        <v>82</v>
      </c>
      <c r="AW1089" s="13" t="s">
        <v>36</v>
      </c>
      <c r="AX1089" s="13" t="s">
        <v>74</v>
      </c>
      <c r="AY1089" s="235" t="s">
        <v>141</v>
      </c>
    </row>
    <row r="1090" spans="1:51" s="14" customFormat="1" ht="12">
      <c r="A1090" s="14"/>
      <c r="B1090" s="236"/>
      <c r="C1090" s="237"/>
      <c r="D1090" s="227" t="s">
        <v>152</v>
      </c>
      <c r="E1090" s="238" t="s">
        <v>19</v>
      </c>
      <c r="F1090" s="239" t="s">
        <v>754</v>
      </c>
      <c r="G1090" s="237"/>
      <c r="H1090" s="240">
        <v>119</v>
      </c>
      <c r="I1090" s="241"/>
      <c r="J1090" s="237"/>
      <c r="K1090" s="237"/>
      <c r="L1090" s="242"/>
      <c r="M1090" s="243"/>
      <c r="N1090" s="244"/>
      <c r="O1090" s="244"/>
      <c r="P1090" s="244"/>
      <c r="Q1090" s="244"/>
      <c r="R1090" s="244"/>
      <c r="S1090" s="244"/>
      <c r="T1090" s="245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6" t="s">
        <v>152</v>
      </c>
      <c r="AU1090" s="246" t="s">
        <v>84</v>
      </c>
      <c r="AV1090" s="14" t="s">
        <v>84</v>
      </c>
      <c r="AW1090" s="14" t="s">
        <v>36</v>
      </c>
      <c r="AX1090" s="14" t="s">
        <v>74</v>
      </c>
      <c r="AY1090" s="246" t="s">
        <v>141</v>
      </c>
    </row>
    <row r="1091" spans="1:51" s="13" customFormat="1" ht="12">
      <c r="A1091" s="13"/>
      <c r="B1091" s="225"/>
      <c r="C1091" s="226"/>
      <c r="D1091" s="227" t="s">
        <v>152</v>
      </c>
      <c r="E1091" s="228" t="s">
        <v>19</v>
      </c>
      <c r="F1091" s="229" t="s">
        <v>1370</v>
      </c>
      <c r="G1091" s="226"/>
      <c r="H1091" s="228" t="s">
        <v>19</v>
      </c>
      <c r="I1091" s="230"/>
      <c r="J1091" s="226"/>
      <c r="K1091" s="226"/>
      <c r="L1091" s="231"/>
      <c r="M1091" s="232"/>
      <c r="N1091" s="233"/>
      <c r="O1091" s="233"/>
      <c r="P1091" s="233"/>
      <c r="Q1091" s="233"/>
      <c r="R1091" s="233"/>
      <c r="S1091" s="233"/>
      <c r="T1091" s="23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5" t="s">
        <v>152</v>
      </c>
      <c r="AU1091" s="235" t="s">
        <v>84</v>
      </c>
      <c r="AV1091" s="13" t="s">
        <v>82</v>
      </c>
      <c r="AW1091" s="13" t="s">
        <v>36</v>
      </c>
      <c r="AX1091" s="13" t="s">
        <v>74</v>
      </c>
      <c r="AY1091" s="235" t="s">
        <v>141</v>
      </c>
    </row>
    <row r="1092" spans="1:51" s="14" customFormat="1" ht="12">
      <c r="A1092" s="14"/>
      <c r="B1092" s="236"/>
      <c r="C1092" s="237"/>
      <c r="D1092" s="227" t="s">
        <v>152</v>
      </c>
      <c r="E1092" s="238" t="s">
        <v>19</v>
      </c>
      <c r="F1092" s="239" t="s">
        <v>717</v>
      </c>
      <c r="G1092" s="237"/>
      <c r="H1092" s="240">
        <v>111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6" t="s">
        <v>152</v>
      </c>
      <c r="AU1092" s="246" t="s">
        <v>84</v>
      </c>
      <c r="AV1092" s="14" t="s">
        <v>84</v>
      </c>
      <c r="AW1092" s="14" t="s">
        <v>36</v>
      </c>
      <c r="AX1092" s="14" t="s">
        <v>74</v>
      </c>
      <c r="AY1092" s="246" t="s">
        <v>141</v>
      </c>
    </row>
    <row r="1093" spans="1:51" s="13" customFormat="1" ht="12">
      <c r="A1093" s="13"/>
      <c r="B1093" s="225"/>
      <c r="C1093" s="226"/>
      <c r="D1093" s="227" t="s">
        <v>152</v>
      </c>
      <c r="E1093" s="228" t="s">
        <v>19</v>
      </c>
      <c r="F1093" s="229" t="s">
        <v>1371</v>
      </c>
      <c r="G1093" s="226"/>
      <c r="H1093" s="228" t="s">
        <v>19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152</v>
      </c>
      <c r="AU1093" s="235" t="s">
        <v>84</v>
      </c>
      <c r="AV1093" s="13" t="s">
        <v>82</v>
      </c>
      <c r="AW1093" s="13" t="s">
        <v>36</v>
      </c>
      <c r="AX1093" s="13" t="s">
        <v>74</v>
      </c>
      <c r="AY1093" s="235" t="s">
        <v>141</v>
      </c>
    </row>
    <row r="1094" spans="1:51" s="14" customFormat="1" ht="12">
      <c r="A1094" s="14"/>
      <c r="B1094" s="236"/>
      <c r="C1094" s="237"/>
      <c r="D1094" s="227" t="s">
        <v>152</v>
      </c>
      <c r="E1094" s="238" t="s">
        <v>19</v>
      </c>
      <c r="F1094" s="239" t="s">
        <v>586</v>
      </c>
      <c r="G1094" s="237"/>
      <c r="H1094" s="240">
        <v>81</v>
      </c>
      <c r="I1094" s="241"/>
      <c r="J1094" s="237"/>
      <c r="K1094" s="237"/>
      <c r="L1094" s="242"/>
      <c r="M1094" s="243"/>
      <c r="N1094" s="244"/>
      <c r="O1094" s="244"/>
      <c r="P1094" s="244"/>
      <c r="Q1094" s="244"/>
      <c r="R1094" s="244"/>
      <c r="S1094" s="244"/>
      <c r="T1094" s="24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6" t="s">
        <v>152</v>
      </c>
      <c r="AU1094" s="246" t="s">
        <v>84</v>
      </c>
      <c r="AV1094" s="14" t="s">
        <v>84</v>
      </c>
      <c r="AW1094" s="14" t="s">
        <v>36</v>
      </c>
      <c r="AX1094" s="14" t="s">
        <v>74</v>
      </c>
      <c r="AY1094" s="246" t="s">
        <v>141</v>
      </c>
    </row>
    <row r="1095" spans="1:51" s="13" customFormat="1" ht="12">
      <c r="A1095" s="13"/>
      <c r="B1095" s="225"/>
      <c r="C1095" s="226"/>
      <c r="D1095" s="227" t="s">
        <v>152</v>
      </c>
      <c r="E1095" s="228" t="s">
        <v>19</v>
      </c>
      <c r="F1095" s="229" t="s">
        <v>1372</v>
      </c>
      <c r="G1095" s="226"/>
      <c r="H1095" s="228" t="s">
        <v>19</v>
      </c>
      <c r="I1095" s="230"/>
      <c r="J1095" s="226"/>
      <c r="K1095" s="226"/>
      <c r="L1095" s="231"/>
      <c r="M1095" s="232"/>
      <c r="N1095" s="233"/>
      <c r="O1095" s="233"/>
      <c r="P1095" s="233"/>
      <c r="Q1095" s="233"/>
      <c r="R1095" s="233"/>
      <c r="S1095" s="233"/>
      <c r="T1095" s="23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5" t="s">
        <v>152</v>
      </c>
      <c r="AU1095" s="235" t="s">
        <v>84</v>
      </c>
      <c r="AV1095" s="13" t="s">
        <v>82</v>
      </c>
      <c r="AW1095" s="13" t="s">
        <v>36</v>
      </c>
      <c r="AX1095" s="13" t="s">
        <v>74</v>
      </c>
      <c r="AY1095" s="235" t="s">
        <v>141</v>
      </c>
    </row>
    <row r="1096" spans="1:51" s="14" customFormat="1" ht="12">
      <c r="A1096" s="14"/>
      <c r="B1096" s="236"/>
      <c r="C1096" s="237"/>
      <c r="D1096" s="227" t="s">
        <v>152</v>
      </c>
      <c r="E1096" s="238" t="s">
        <v>19</v>
      </c>
      <c r="F1096" s="239" t="s">
        <v>626</v>
      </c>
      <c r="G1096" s="237"/>
      <c r="H1096" s="240">
        <v>90</v>
      </c>
      <c r="I1096" s="241"/>
      <c r="J1096" s="237"/>
      <c r="K1096" s="237"/>
      <c r="L1096" s="242"/>
      <c r="M1096" s="243"/>
      <c r="N1096" s="244"/>
      <c r="O1096" s="244"/>
      <c r="P1096" s="244"/>
      <c r="Q1096" s="244"/>
      <c r="R1096" s="244"/>
      <c r="S1096" s="244"/>
      <c r="T1096" s="24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6" t="s">
        <v>152</v>
      </c>
      <c r="AU1096" s="246" t="s">
        <v>84</v>
      </c>
      <c r="AV1096" s="14" t="s">
        <v>84</v>
      </c>
      <c r="AW1096" s="14" t="s">
        <v>36</v>
      </c>
      <c r="AX1096" s="14" t="s">
        <v>74</v>
      </c>
      <c r="AY1096" s="246" t="s">
        <v>141</v>
      </c>
    </row>
    <row r="1097" spans="1:51" s="15" customFormat="1" ht="12">
      <c r="A1097" s="15"/>
      <c r="B1097" s="247"/>
      <c r="C1097" s="248"/>
      <c r="D1097" s="227" t="s">
        <v>152</v>
      </c>
      <c r="E1097" s="249" t="s">
        <v>19</v>
      </c>
      <c r="F1097" s="250" t="s">
        <v>205</v>
      </c>
      <c r="G1097" s="248"/>
      <c r="H1097" s="251">
        <v>1336.5</v>
      </c>
      <c r="I1097" s="252"/>
      <c r="J1097" s="248"/>
      <c r="K1097" s="248"/>
      <c r="L1097" s="253"/>
      <c r="M1097" s="254"/>
      <c r="N1097" s="255"/>
      <c r="O1097" s="255"/>
      <c r="P1097" s="255"/>
      <c r="Q1097" s="255"/>
      <c r="R1097" s="255"/>
      <c r="S1097" s="255"/>
      <c r="T1097" s="256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57" t="s">
        <v>152</v>
      </c>
      <c r="AU1097" s="257" t="s">
        <v>84</v>
      </c>
      <c r="AV1097" s="15" t="s">
        <v>142</v>
      </c>
      <c r="AW1097" s="15" t="s">
        <v>36</v>
      </c>
      <c r="AX1097" s="15" t="s">
        <v>82</v>
      </c>
      <c r="AY1097" s="257" t="s">
        <v>141</v>
      </c>
    </row>
    <row r="1098" spans="1:65" s="2" customFormat="1" ht="24.15" customHeight="1">
      <c r="A1098" s="40"/>
      <c r="B1098" s="41"/>
      <c r="C1098" s="207" t="s">
        <v>1421</v>
      </c>
      <c r="D1098" s="207" t="s">
        <v>144</v>
      </c>
      <c r="E1098" s="208" t="s">
        <v>1422</v>
      </c>
      <c r="F1098" s="209" t="s">
        <v>1423</v>
      </c>
      <c r="G1098" s="210" t="s">
        <v>147</v>
      </c>
      <c r="H1098" s="211">
        <v>250</v>
      </c>
      <c r="I1098" s="212"/>
      <c r="J1098" s="213">
        <f>ROUND(I1098*H1098,2)</f>
        <v>0</v>
      </c>
      <c r="K1098" s="209" t="s">
        <v>148</v>
      </c>
      <c r="L1098" s="46"/>
      <c r="M1098" s="214" t="s">
        <v>19</v>
      </c>
      <c r="N1098" s="215" t="s">
        <v>45</v>
      </c>
      <c r="O1098" s="86"/>
      <c r="P1098" s="216">
        <f>O1098*H1098</f>
        <v>0</v>
      </c>
      <c r="Q1098" s="216">
        <v>1E-05</v>
      </c>
      <c r="R1098" s="216">
        <f>Q1098*H1098</f>
        <v>0.0025</v>
      </c>
      <c r="S1098" s="216">
        <v>0</v>
      </c>
      <c r="T1098" s="217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18" t="s">
        <v>245</v>
      </c>
      <c r="AT1098" s="218" t="s">
        <v>144</v>
      </c>
      <c r="AU1098" s="218" t="s">
        <v>84</v>
      </c>
      <c r="AY1098" s="19" t="s">
        <v>141</v>
      </c>
      <c r="BE1098" s="219">
        <f>IF(N1098="základní",J1098,0)</f>
        <v>0</v>
      </c>
      <c r="BF1098" s="219">
        <f>IF(N1098="snížená",J1098,0)</f>
        <v>0</v>
      </c>
      <c r="BG1098" s="219">
        <f>IF(N1098="zákl. přenesená",J1098,0)</f>
        <v>0</v>
      </c>
      <c r="BH1098" s="219">
        <f>IF(N1098="sníž. přenesená",J1098,0)</f>
        <v>0</v>
      </c>
      <c r="BI1098" s="219">
        <f>IF(N1098="nulová",J1098,0)</f>
        <v>0</v>
      </c>
      <c r="BJ1098" s="19" t="s">
        <v>82</v>
      </c>
      <c r="BK1098" s="219">
        <f>ROUND(I1098*H1098,2)</f>
        <v>0</v>
      </c>
      <c r="BL1098" s="19" t="s">
        <v>245</v>
      </c>
      <c r="BM1098" s="218" t="s">
        <v>1424</v>
      </c>
    </row>
    <row r="1099" spans="1:47" s="2" customFormat="1" ht="12">
      <c r="A1099" s="40"/>
      <c r="B1099" s="41"/>
      <c r="C1099" s="42"/>
      <c r="D1099" s="220" t="s">
        <v>150</v>
      </c>
      <c r="E1099" s="42"/>
      <c r="F1099" s="221" t="s">
        <v>1425</v>
      </c>
      <c r="G1099" s="42"/>
      <c r="H1099" s="42"/>
      <c r="I1099" s="222"/>
      <c r="J1099" s="42"/>
      <c r="K1099" s="42"/>
      <c r="L1099" s="46"/>
      <c r="M1099" s="223"/>
      <c r="N1099" s="224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150</v>
      </c>
      <c r="AU1099" s="19" t="s">
        <v>84</v>
      </c>
    </row>
    <row r="1100" spans="1:65" s="2" customFormat="1" ht="16.5" customHeight="1">
      <c r="A1100" s="40"/>
      <c r="B1100" s="41"/>
      <c r="C1100" s="207" t="s">
        <v>1426</v>
      </c>
      <c r="D1100" s="207" t="s">
        <v>144</v>
      </c>
      <c r="E1100" s="208" t="s">
        <v>1427</v>
      </c>
      <c r="F1100" s="209" t="s">
        <v>1428</v>
      </c>
      <c r="G1100" s="210" t="s">
        <v>147</v>
      </c>
      <c r="H1100" s="211">
        <v>442</v>
      </c>
      <c r="I1100" s="212"/>
      <c r="J1100" s="213">
        <f>ROUND(I1100*H1100,2)</f>
        <v>0</v>
      </c>
      <c r="K1100" s="209" t="s">
        <v>148</v>
      </c>
      <c r="L1100" s="46"/>
      <c r="M1100" s="214" t="s">
        <v>19</v>
      </c>
      <c r="N1100" s="215" t="s">
        <v>45</v>
      </c>
      <c r="O1100" s="86"/>
      <c r="P1100" s="216">
        <f>O1100*H1100</f>
        <v>0</v>
      </c>
      <c r="Q1100" s="216">
        <v>1E-05</v>
      </c>
      <c r="R1100" s="216">
        <f>Q1100*H1100</f>
        <v>0.00442</v>
      </c>
      <c r="S1100" s="216">
        <v>0</v>
      </c>
      <c r="T1100" s="217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18" t="s">
        <v>245</v>
      </c>
      <c r="AT1100" s="218" t="s">
        <v>144</v>
      </c>
      <c r="AU1100" s="218" t="s">
        <v>84</v>
      </c>
      <c r="AY1100" s="19" t="s">
        <v>141</v>
      </c>
      <c r="BE1100" s="219">
        <f>IF(N1100="základní",J1100,0)</f>
        <v>0</v>
      </c>
      <c r="BF1100" s="219">
        <f>IF(N1100="snížená",J1100,0)</f>
        <v>0</v>
      </c>
      <c r="BG1100" s="219">
        <f>IF(N1100="zákl. přenesená",J1100,0)</f>
        <v>0</v>
      </c>
      <c r="BH1100" s="219">
        <f>IF(N1100="sníž. přenesená",J1100,0)</f>
        <v>0</v>
      </c>
      <c r="BI1100" s="219">
        <f>IF(N1100="nulová",J1100,0)</f>
        <v>0</v>
      </c>
      <c r="BJ1100" s="19" t="s">
        <v>82</v>
      </c>
      <c r="BK1100" s="219">
        <f>ROUND(I1100*H1100,2)</f>
        <v>0</v>
      </c>
      <c r="BL1100" s="19" t="s">
        <v>245</v>
      </c>
      <c r="BM1100" s="218" t="s">
        <v>1429</v>
      </c>
    </row>
    <row r="1101" spans="1:47" s="2" customFormat="1" ht="12">
      <c r="A1101" s="40"/>
      <c r="B1101" s="41"/>
      <c r="C1101" s="42"/>
      <c r="D1101" s="220" t="s">
        <v>150</v>
      </c>
      <c r="E1101" s="42"/>
      <c r="F1101" s="221" t="s">
        <v>1430</v>
      </c>
      <c r="G1101" s="42"/>
      <c r="H1101" s="42"/>
      <c r="I1101" s="222"/>
      <c r="J1101" s="42"/>
      <c r="K1101" s="42"/>
      <c r="L1101" s="46"/>
      <c r="M1101" s="223"/>
      <c r="N1101" s="224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150</v>
      </c>
      <c r="AU1101" s="19" t="s">
        <v>84</v>
      </c>
    </row>
    <row r="1102" spans="1:51" s="14" customFormat="1" ht="12">
      <c r="A1102" s="14"/>
      <c r="B1102" s="236"/>
      <c r="C1102" s="237"/>
      <c r="D1102" s="227" t="s">
        <v>152</v>
      </c>
      <c r="E1102" s="238" t="s">
        <v>19</v>
      </c>
      <c r="F1102" s="239" t="s">
        <v>94</v>
      </c>
      <c r="G1102" s="237"/>
      <c r="H1102" s="240">
        <v>442</v>
      </c>
      <c r="I1102" s="241"/>
      <c r="J1102" s="237"/>
      <c r="K1102" s="237"/>
      <c r="L1102" s="242"/>
      <c r="M1102" s="243"/>
      <c r="N1102" s="244"/>
      <c r="O1102" s="244"/>
      <c r="P1102" s="244"/>
      <c r="Q1102" s="244"/>
      <c r="R1102" s="244"/>
      <c r="S1102" s="244"/>
      <c r="T1102" s="24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6" t="s">
        <v>152</v>
      </c>
      <c r="AU1102" s="246" t="s">
        <v>84</v>
      </c>
      <c r="AV1102" s="14" t="s">
        <v>84</v>
      </c>
      <c r="AW1102" s="14" t="s">
        <v>36</v>
      </c>
      <c r="AX1102" s="14" t="s">
        <v>82</v>
      </c>
      <c r="AY1102" s="246" t="s">
        <v>141</v>
      </c>
    </row>
    <row r="1103" spans="1:47" s="2" customFormat="1" ht="12">
      <c r="A1103" s="40"/>
      <c r="B1103" s="41"/>
      <c r="C1103" s="42"/>
      <c r="D1103" s="227" t="s">
        <v>293</v>
      </c>
      <c r="E1103" s="42"/>
      <c r="F1103" s="258" t="s">
        <v>294</v>
      </c>
      <c r="G1103" s="42"/>
      <c r="H1103" s="42"/>
      <c r="I1103" s="42"/>
      <c r="J1103" s="42"/>
      <c r="K1103" s="42"/>
      <c r="L1103" s="46"/>
      <c r="M1103" s="223"/>
      <c r="N1103" s="224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U1103" s="19" t="s">
        <v>84</v>
      </c>
    </row>
    <row r="1104" spans="1:47" s="2" customFormat="1" ht="12">
      <c r="A1104" s="40"/>
      <c r="B1104" s="41"/>
      <c r="C1104" s="42"/>
      <c r="D1104" s="227" t="s">
        <v>293</v>
      </c>
      <c r="E1104" s="42"/>
      <c r="F1104" s="259" t="s">
        <v>180</v>
      </c>
      <c r="G1104" s="42"/>
      <c r="H1104" s="260">
        <v>0</v>
      </c>
      <c r="I1104" s="42"/>
      <c r="J1104" s="42"/>
      <c r="K1104" s="42"/>
      <c r="L1104" s="46"/>
      <c r="M1104" s="223"/>
      <c r="N1104" s="224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U1104" s="19" t="s">
        <v>84</v>
      </c>
    </row>
    <row r="1105" spans="1:47" s="2" customFormat="1" ht="12">
      <c r="A1105" s="40"/>
      <c r="B1105" s="41"/>
      <c r="C1105" s="42"/>
      <c r="D1105" s="227" t="s">
        <v>293</v>
      </c>
      <c r="E1105" s="42"/>
      <c r="F1105" s="259" t="s">
        <v>295</v>
      </c>
      <c r="G1105" s="42"/>
      <c r="H1105" s="260">
        <v>115</v>
      </c>
      <c r="I1105" s="42"/>
      <c r="J1105" s="42"/>
      <c r="K1105" s="42"/>
      <c r="L1105" s="46"/>
      <c r="M1105" s="223"/>
      <c r="N1105" s="224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U1105" s="19" t="s">
        <v>84</v>
      </c>
    </row>
    <row r="1106" spans="1:47" s="2" customFormat="1" ht="12">
      <c r="A1106" s="40"/>
      <c r="B1106" s="41"/>
      <c r="C1106" s="42"/>
      <c r="D1106" s="227" t="s">
        <v>293</v>
      </c>
      <c r="E1106" s="42"/>
      <c r="F1106" s="259" t="s">
        <v>194</v>
      </c>
      <c r="G1106" s="42"/>
      <c r="H1106" s="260">
        <v>0</v>
      </c>
      <c r="I1106" s="42"/>
      <c r="J1106" s="42"/>
      <c r="K1106" s="42"/>
      <c r="L1106" s="46"/>
      <c r="M1106" s="223"/>
      <c r="N1106" s="224"/>
      <c r="O1106" s="86"/>
      <c r="P1106" s="86"/>
      <c r="Q1106" s="86"/>
      <c r="R1106" s="86"/>
      <c r="S1106" s="86"/>
      <c r="T1106" s="87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U1106" s="19" t="s">
        <v>84</v>
      </c>
    </row>
    <row r="1107" spans="1:47" s="2" customFormat="1" ht="12">
      <c r="A1107" s="40"/>
      <c r="B1107" s="41"/>
      <c r="C1107" s="42"/>
      <c r="D1107" s="227" t="s">
        <v>293</v>
      </c>
      <c r="E1107" s="42"/>
      <c r="F1107" s="259" t="s">
        <v>296</v>
      </c>
      <c r="G1107" s="42"/>
      <c r="H1107" s="260">
        <v>60</v>
      </c>
      <c r="I1107" s="42"/>
      <c r="J1107" s="42"/>
      <c r="K1107" s="42"/>
      <c r="L1107" s="46"/>
      <c r="M1107" s="223"/>
      <c r="N1107" s="224"/>
      <c r="O1107" s="86"/>
      <c r="P1107" s="86"/>
      <c r="Q1107" s="86"/>
      <c r="R1107" s="86"/>
      <c r="S1107" s="86"/>
      <c r="T1107" s="87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U1107" s="19" t="s">
        <v>84</v>
      </c>
    </row>
    <row r="1108" spans="1:47" s="2" customFormat="1" ht="12">
      <c r="A1108" s="40"/>
      <c r="B1108" s="41"/>
      <c r="C1108" s="42"/>
      <c r="D1108" s="227" t="s">
        <v>293</v>
      </c>
      <c r="E1108" s="42"/>
      <c r="F1108" s="259" t="s">
        <v>196</v>
      </c>
      <c r="G1108" s="42"/>
      <c r="H1108" s="260">
        <v>0</v>
      </c>
      <c r="I1108" s="42"/>
      <c r="J1108" s="42"/>
      <c r="K1108" s="42"/>
      <c r="L1108" s="46"/>
      <c r="M1108" s="223"/>
      <c r="N1108" s="224"/>
      <c r="O1108" s="86"/>
      <c r="P1108" s="86"/>
      <c r="Q1108" s="86"/>
      <c r="R1108" s="86"/>
      <c r="S1108" s="86"/>
      <c r="T1108" s="87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U1108" s="19" t="s">
        <v>84</v>
      </c>
    </row>
    <row r="1109" spans="1:47" s="2" customFormat="1" ht="12">
      <c r="A1109" s="40"/>
      <c r="B1109" s="41"/>
      <c r="C1109" s="42"/>
      <c r="D1109" s="227" t="s">
        <v>293</v>
      </c>
      <c r="E1109" s="42"/>
      <c r="F1109" s="259" t="s">
        <v>297</v>
      </c>
      <c r="G1109" s="42"/>
      <c r="H1109" s="260">
        <v>68</v>
      </c>
      <c r="I1109" s="42"/>
      <c r="J1109" s="42"/>
      <c r="K1109" s="42"/>
      <c r="L1109" s="46"/>
      <c r="M1109" s="223"/>
      <c r="N1109" s="224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U1109" s="19" t="s">
        <v>84</v>
      </c>
    </row>
    <row r="1110" spans="1:47" s="2" customFormat="1" ht="12">
      <c r="A1110" s="40"/>
      <c r="B1110" s="41"/>
      <c r="C1110" s="42"/>
      <c r="D1110" s="227" t="s">
        <v>293</v>
      </c>
      <c r="E1110" s="42"/>
      <c r="F1110" s="259" t="s">
        <v>198</v>
      </c>
      <c r="G1110" s="42"/>
      <c r="H1110" s="260">
        <v>0</v>
      </c>
      <c r="I1110" s="42"/>
      <c r="J1110" s="42"/>
      <c r="K1110" s="42"/>
      <c r="L1110" s="46"/>
      <c r="M1110" s="223"/>
      <c r="N1110" s="224"/>
      <c r="O1110" s="86"/>
      <c r="P1110" s="86"/>
      <c r="Q1110" s="86"/>
      <c r="R1110" s="86"/>
      <c r="S1110" s="86"/>
      <c r="T1110" s="87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U1110" s="19" t="s">
        <v>84</v>
      </c>
    </row>
    <row r="1111" spans="1:47" s="2" customFormat="1" ht="12">
      <c r="A1111" s="40"/>
      <c r="B1111" s="41"/>
      <c r="C1111" s="42"/>
      <c r="D1111" s="227" t="s">
        <v>293</v>
      </c>
      <c r="E1111" s="42"/>
      <c r="F1111" s="259" t="s">
        <v>298</v>
      </c>
      <c r="G1111" s="42"/>
      <c r="H1111" s="260">
        <v>54</v>
      </c>
      <c r="I1111" s="42"/>
      <c r="J1111" s="42"/>
      <c r="K1111" s="42"/>
      <c r="L1111" s="46"/>
      <c r="M1111" s="223"/>
      <c r="N1111" s="224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U1111" s="19" t="s">
        <v>84</v>
      </c>
    </row>
    <row r="1112" spans="1:47" s="2" customFormat="1" ht="12">
      <c r="A1112" s="40"/>
      <c r="B1112" s="41"/>
      <c r="C1112" s="42"/>
      <c r="D1112" s="227" t="s">
        <v>293</v>
      </c>
      <c r="E1112" s="42"/>
      <c r="F1112" s="259" t="s">
        <v>200</v>
      </c>
      <c r="G1112" s="42"/>
      <c r="H1112" s="260">
        <v>0</v>
      </c>
      <c r="I1112" s="42"/>
      <c r="J1112" s="42"/>
      <c r="K1112" s="42"/>
      <c r="L1112" s="46"/>
      <c r="M1112" s="223"/>
      <c r="N1112" s="224"/>
      <c r="O1112" s="86"/>
      <c r="P1112" s="86"/>
      <c r="Q1112" s="86"/>
      <c r="R1112" s="86"/>
      <c r="S1112" s="86"/>
      <c r="T1112" s="87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U1112" s="19" t="s">
        <v>84</v>
      </c>
    </row>
    <row r="1113" spans="1:47" s="2" customFormat="1" ht="12">
      <c r="A1113" s="40"/>
      <c r="B1113" s="41"/>
      <c r="C1113" s="42"/>
      <c r="D1113" s="227" t="s">
        <v>293</v>
      </c>
      <c r="E1113" s="42"/>
      <c r="F1113" s="259" t="s">
        <v>299</v>
      </c>
      <c r="G1113" s="42"/>
      <c r="H1113" s="260">
        <v>50</v>
      </c>
      <c r="I1113" s="42"/>
      <c r="J1113" s="42"/>
      <c r="K1113" s="42"/>
      <c r="L1113" s="46"/>
      <c r="M1113" s="223"/>
      <c r="N1113" s="224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U1113" s="19" t="s">
        <v>84</v>
      </c>
    </row>
    <row r="1114" spans="1:47" s="2" customFormat="1" ht="12">
      <c r="A1114" s="40"/>
      <c r="B1114" s="41"/>
      <c r="C1114" s="42"/>
      <c r="D1114" s="227" t="s">
        <v>293</v>
      </c>
      <c r="E1114" s="42"/>
      <c r="F1114" s="259" t="s">
        <v>201</v>
      </c>
      <c r="G1114" s="42"/>
      <c r="H1114" s="260">
        <v>0</v>
      </c>
      <c r="I1114" s="42"/>
      <c r="J1114" s="42"/>
      <c r="K1114" s="42"/>
      <c r="L1114" s="46"/>
      <c r="M1114" s="223"/>
      <c r="N1114" s="224"/>
      <c r="O1114" s="86"/>
      <c r="P1114" s="86"/>
      <c r="Q1114" s="86"/>
      <c r="R1114" s="86"/>
      <c r="S1114" s="86"/>
      <c r="T1114" s="87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U1114" s="19" t="s">
        <v>84</v>
      </c>
    </row>
    <row r="1115" spans="1:47" s="2" customFormat="1" ht="12">
      <c r="A1115" s="40"/>
      <c r="B1115" s="41"/>
      <c r="C1115" s="42"/>
      <c r="D1115" s="227" t="s">
        <v>293</v>
      </c>
      <c r="E1115" s="42"/>
      <c r="F1115" s="259" t="s">
        <v>300</v>
      </c>
      <c r="G1115" s="42"/>
      <c r="H1115" s="260">
        <v>95</v>
      </c>
      <c r="I1115" s="42"/>
      <c r="J1115" s="42"/>
      <c r="K1115" s="42"/>
      <c r="L1115" s="46"/>
      <c r="M1115" s="223"/>
      <c r="N1115" s="224"/>
      <c r="O1115" s="86"/>
      <c r="P1115" s="86"/>
      <c r="Q1115" s="86"/>
      <c r="R1115" s="86"/>
      <c r="S1115" s="86"/>
      <c r="T1115" s="87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U1115" s="19" t="s">
        <v>84</v>
      </c>
    </row>
    <row r="1116" spans="1:47" s="2" customFormat="1" ht="12">
      <c r="A1116" s="40"/>
      <c r="B1116" s="41"/>
      <c r="C1116" s="42"/>
      <c r="D1116" s="227" t="s">
        <v>293</v>
      </c>
      <c r="E1116" s="42"/>
      <c r="F1116" s="259" t="s">
        <v>205</v>
      </c>
      <c r="G1116" s="42"/>
      <c r="H1116" s="260">
        <v>442</v>
      </c>
      <c r="I1116" s="42"/>
      <c r="J1116" s="42"/>
      <c r="K1116" s="42"/>
      <c r="L1116" s="46"/>
      <c r="M1116" s="223"/>
      <c r="N1116" s="224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U1116" s="19" t="s">
        <v>84</v>
      </c>
    </row>
    <row r="1117" spans="1:65" s="2" customFormat="1" ht="24.15" customHeight="1">
      <c r="A1117" s="40"/>
      <c r="B1117" s="41"/>
      <c r="C1117" s="207" t="s">
        <v>1431</v>
      </c>
      <c r="D1117" s="207" t="s">
        <v>144</v>
      </c>
      <c r="E1117" s="208" t="s">
        <v>1432</v>
      </c>
      <c r="F1117" s="209" t="s">
        <v>1433</v>
      </c>
      <c r="G1117" s="210" t="s">
        <v>147</v>
      </c>
      <c r="H1117" s="211">
        <v>1336.5</v>
      </c>
      <c r="I1117" s="212"/>
      <c r="J1117" s="213">
        <f>ROUND(I1117*H1117,2)</f>
        <v>0</v>
      </c>
      <c r="K1117" s="209" t="s">
        <v>148</v>
      </c>
      <c r="L1117" s="46"/>
      <c r="M1117" s="214" t="s">
        <v>19</v>
      </c>
      <c r="N1117" s="215" t="s">
        <v>45</v>
      </c>
      <c r="O1117" s="86"/>
      <c r="P1117" s="216">
        <f>O1117*H1117</f>
        <v>0</v>
      </c>
      <c r="Q1117" s="216">
        <v>0.00014</v>
      </c>
      <c r="R1117" s="216">
        <f>Q1117*H1117</f>
        <v>0.18710999999999997</v>
      </c>
      <c r="S1117" s="216">
        <v>0</v>
      </c>
      <c r="T1117" s="217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18" t="s">
        <v>245</v>
      </c>
      <c r="AT1117" s="218" t="s">
        <v>144</v>
      </c>
      <c r="AU1117" s="218" t="s">
        <v>84</v>
      </c>
      <c r="AY1117" s="19" t="s">
        <v>141</v>
      </c>
      <c r="BE1117" s="219">
        <f>IF(N1117="základní",J1117,0)</f>
        <v>0</v>
      </c>
      <c r="BF1117" s="219">
        <f>IF(N1117="snížená",J1117,0)</f>
        <v>0</v>
      </c>
      <c r="BG1117" s="219">
        <f>IF(N1117="zákl. přenesená",J1117,0)</f>
        <v>0</v>
      </c>
      <c r="BH1117" s="219">
        <f>IF(N1117="sníž. přenesená",J1117,0)</f>
        <v>0</v>
      </c>
      <c r="BI1117" s="219">
        <f>IF(N1117="nulová",J1117,0)</f>
        <v>0</v>
      </c>
      <c r="BJ1117" s="19" t="s">
        <v>82</v>
      </c>
      <c r="BK1117" s="219">
        <f>ROUND(I1117*H1117,2)</f>
        <v>0</v>
      </c>
      <c r="BL1117" s="19" t="s">
        <v>245</v>
      </c>
      <c r="BM1117" s="218" t="s">
        <v>1434</v>
      </c>
    </row>
    <row r="1118" spans="1:47" s="2" customFormat="1" ht="12">
      <c r="A1118" s="40"/>
      <c r="B1118" s="41"/>
      <c r="C1118" s="42"/>
      <c r="D1118" s="220" t="s">
        <v>150</v>
      </c>
      <c r="E1118" s="42"/>
      <c r="F1118" s="221" t="s">
        <v>1435</v>
      </c>
      <c r="G1118" s="42"/>
      <c r="H1118" s="42"/>
      <c r="I1118" s="222"/>
      <c r="J1118" s="42"/>
      <c r="K1118" s="42"/>
      <c r="L1118" s="46"/>
      <c r="M1118" s="223"/>
      <c r="N1118" s="224"/>
      <c r="O1118" s="86"/>
      <c r="P1118" s="86"/>
      <c r="Q1118" s="86"/>
      <c r="R1118" s="86"/>
      <c r="S1118" s="86"/>
      <c r="T1118" s="87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T1118" s="19" t="s">
        <v>150</v>
      </c>
      <c r="AU1118" s="19" t="s">
        <v>84</v>
      </c>
    </row>
    <row r="1119" spans="1:51" s="13" customFormat="1" ht="12">
      <c r="A1119" s="13"/>
      <c r="B1119" s="225"/>
      <c r="C1119" s="226"/>
      <c r="D1119" s="227" t="s">
        <v>152</v>
      </c>
      <c r="E1119" s="228" t="s">
        <v>19</v>
      </c>
      <c r="F1119" s="229" t="s">
        <v>198</v>
      </c>
      <c r="G1119" s="226"/>
      <c r="H1119" s="228" t="s">
        <v>19</v>
      </c>
      <c r="I1119" s="230"/>
      <c r="J1119" s="226"/>
      <c r="K1119" s="226"/>
      <c r="L1119" s="231"/>
      <c r="M1119" s="232"/>
      <c r="N1119" s="233"/>
      <c r="O1119" s="233"/>
      <c r="P1119" s="233"/>
      <c r="Q1119" s="233"/>
      <c r="R1119" s="233"/>
      <c r="S1119" s="233"/>
      <c r="T1119" s="23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5" t="s">
        <v>152</v>
      </c>
      <c r="AU1119" s="235" t="s">
        <v>84</v>
      </c>
      <c r="AV1119" s="13" t="s">
        <v>82</v>
      </c>
      <c r="AW1119" s="13" t="s">
        <v>36</v>
      </c>
      <c r="AX1119" s="13" t="s">
        <v>74</v>
      </c>
      <c r="AY1119" s="235" t="s">
        <v>141</v>
      </c>
    </row>
    <row r="1120" spans="1:51" s="14" customFormat="1" ht="12">
      <c r="A1120" s="14"/>
      <c r="B1120" s="236"/>
      <c r="C1120" s="237"/>
      <c r="D1120" s="227" t="s">
        <v>152</v>
      </c>
      <c r="E1120" s="238" t="s">
        <v>19</v>
      </c>
      <c r="F1120" s="239" t="s">
        <v>541</v>
      </c>
      <c r="G1120" s="237"/>
      <c r="H1120" s="240">
        <v>70</v>
      </c>
      <c r="I1120" s="241"/>
      <c r="J1120" s="237"/>
      <c r="K1120" s="237"/>
      <c r="L1120" s="242"/>
      <c r="M1120" s="243"/>
      <c r="N1120" s="244"/>
      <c r="O1120" s="244"/>
      <c r="P1120" s="244"/>
      <c r="Q1120" s="244"/>
      <c r="R1120" s="244"/>
      <c r="S1120" s="244"/>
      <c r="T1120" s="24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6" t="s">
        <v>152</v>
      </c>
      <c r="AU1120" s="246" t="s">
        <v>84</v>
      </c>
      <c r="AV1120" s="14" t="s">
        <v>84</v>
      </c>
      <c r="AW1120" s="14" t="s">
        <v>36</v>
      </c>
      <c r="AX1120" s="14" t="s">
        <v>74</v>
      </c>
      <c r="AY1120" s="246" t="s">
        <v>141</v>
      </c>
    </row>
    <row r="1121" spans="1:51" s="14" customFormat="1" ht="12">
      <c r="A1121" s="14"/>
      <c r="B1121" s="236"/>
      <c r="C1121" s="237"/>
      <c r="D1121" s="227" t="s">
        <v>152</v>
      </c>
      <c r="E1121" s="238" t="s">
        <v>19</v>
      </c>
      <c r="F1121" s="239" t="s">
        <v>1362</v>
      </c>
      <c r="G1121" s="237"/>
      <c r="H1121" s="240">
        <v>34.5</v>
      </c>
      <c r="I1121" s="241"/>
      <c r="J1121" s="237"/>
      <c r="K1121" s="237"/>
      <c r="L1121" s="242"/>
      <c r="M1121" s="243"/>
      <c r="N1121" s="244"/>
      <c r="O1121" s="244"/>
      <c r="P1121" s="244"/>
      <c r="Q1121" s="244"/>
      <c r="R1121" s="244"/>
      <c r="S1121" s="244"/>
      <c r="T1121" s="245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6" t="s">
        <v>152</v>
      </c>
      <c r="AU1121" s="246" t="s">
        <v>84</v>
      </c>
      <c r="AV1121" s="14" t="s">
        <v>84</v>
      </c>
      <c r="AW1121" s="14" t="s">
        <v>36</v>
      </c>
      <c r="AX1121" s="14" t="s">
        <v>74</v>
      </c>
      <c r="AY1121" s="246" t="s">
        <v>141</v>
      </c>
    </row>
    <row r="1122" spans="1:51" s="14" customFormat="1" ht="12">
      <c r="A1122" s="14"/>
      <c r="B1122" s="236"/>
      <c r="C1122" s="237"/>
      <c r="D1122" s="227" t="s">
        <v>152</v>
      </c>
      <c r="E1122" s="238" t="s">
        <v>19</v>
      </c>
      <c r="F1122" s="239" t="s">
        <v>298</v>
      </c>
      <c r="G1122" s="237"/>
      <c r="H1122" s="240">
        <v>54</v>
      </c>
      <c r="I1122" s="241"/>
      <c r="J1122" s="237"/>
      <c r="K1122" s="237"/>
      <c r="L1122" s="242"/>
      <c r="M1122" s="243"/>
      <c r="N1122" s="244"/>
      <c r="O1122" s="244"/>
      <c r="P1122" s="244"/>
      <c r="Q1122" s="244"/>
      <c r="R1122" s="244"/>
      <c r="S1122" s="244"/>
      <c r="T1122" s="24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6" t="s">
        <v>152</v>
      </c>
      <c r="AU1122" s="246" t="s">
        <v>84</v>
      </c>
      <c r="AV1122" s="14" t="s">
        <v>84</v>
      </c>
      <c r="AW1122" s="14" t="s">
        <v>36</v>
      </c>
      <c r="AX1122" s="14" t="s">
        <v>74</v>
      </c>
      <c r="AY1122" s="246" t="s">
        <v>141</v>
      </c>
    </row>
    <row r="1123" spans="1:51" s="13" customFormat="1" ht="12">
      <c r="A1123" s="13"/>
      <c r="B1123" s="225"/>
      <c r="C1123" s="226"/>
      <c r="D1123" s="227" t="s">
        <v>152</v>
      </c>
      <c r="E1123" s="228" t="s">
        <v>19</v>
      </c>
      <c r="F1123" s="229" t="s">
        <v>596</v>
      </c>
      <c r="G1123" s="226"/>
      <c r="H1123" s="228" t="s">
        <v>19</v>
      </c>
      <c r="I1123" s="230"/>
      <c r="J1123" s="226"/>
      <c r="K1123" s="226"/>
      <c r="L1123" s="231"/>
      <c r="M1123" s="232"/>
      <c r="N1123" s="233"/>
      <c r="O1123" s="233"/>
      <c r="P1123" s="233"/>
      <c r="Q1123" s="233"/>
      <c r="R1123" s="233"/>
      <c r="S1123" s="233"/>
      <c r="T1123" s="23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5" t="s">
        <v>152</v>
      </c>
      <c r="AU1123" s="235" t="s">
        <v>84</v>
      </c>
      <c r="AV1123" s="13" t="s">
        <v>82</v>
      </c>
      <c r="AW1123" s="13" t="s">
        <v>36</v>
      </c>
      <c r="AX1123" s="13" t="s">
        <v>74</v>
      </c>
      <c r="AY1123" s="235" t="s">
        <v>141</v>
      </c>
    </row>
    <row r="1124" spans="1:51" s="14" customFormat="1" ht="12">
      <c r="A1124" s="14"/>
      <c r="B1124" s="236"/>
      <c r="C1124" s="237"/>
      <c r="D1124" s="227" t="s">
        <v>152</v>
      </c>
      <c r="E1124" s="238" t="s">
        <v>19</v>
      </c>
      <c r="F1124" s="239" t="s">
        <v>336</v>
      </c>
      <c r="G1124" s="237"/>
      <c r="H1124" s="240">
        <v>75</v>
      </c>
      <c r="I1124" s="241"/>
      <c r="J1124" s="237"/>
      <c r="K1124" s="237"/>
      <c r="L1124" s="242"/>
      <c r="M1124" s="243"/>
      <c r="N1124" s="244"/>
      <c r="O1124" s="244"/>
      <c r="P1124" s="244"/>
      <c r="Q1124" s="244"/>
      <c r="R1124" s="244"/>
      <c r="S1124" s="244"/>
      <c r="T1124" s="245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6" t="s">
        <v>152</v>
      </c>
      <c r="AU1124" s="246" t="s">
        <v>84</v>
      </c>
      <c r="AV1124" s="14" t="s">
        <v>84</v>
      </c>
      <c r="AW1124" s="14" t="s">
        <v>36</v>
      </c>
      <c r="AX1124" s="14" t="s">
        <v>74</v>
      </c>
      <c r="AY1124" s="246" t="s">
        <v>141</v>
      </c>
    </row>
    <row r="1125" spans="1:51" s="14" customFormat="1" ht="12">
      <c r="A1125" s="14"/>
      <c r="B1125" s="236"/>
      <c r="C1125" s="237"/>
      <c r="D1125" s="227" t="s">
        <v>152</v>
      </c>
      <c r="E1125" s="238" t="s">
        <v>19</v>
      </c>
      <c r="F1125" s="239" t="s">
        <v>1363</v>
      </c>
      <c r="G1125" s="237"/>
      <c r="H1125" s="240">
        <v>8.5</v>
      </c>
      <c r="I1125" s="241"/>
      <c r="J1125" s="237"/>
      <c r="K1125" s="237"/>
      <c r="L1125" s="242"/>
      <c r="M1125" s="243"/>
      <c r="N1125" s="244"/>
      <c r="O1125" s="244"/>
      <c r="P1125" s="244"/>
      <c r="Q1125" s="244"/>
      <c r="R1125" s="244"/>
      <c r="S1125" s="244"/>
      <c r="T1125" s="245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6" t="s">
        <v>152</v>
      </c>
      <c r="AU1125" s="246" t="s">
        <v>84</v>
      </c>
      <c r="AV1125" s="14" t="s">
        <v>84</v>
      </c>
      <c r="AW1125" s="14" t="s">
        <v>36</v>
      </c>
      <c r="AX1125" s="14" t="s">
        <v>74</v>
      </c>
      <c r="AY1125" s="246" t="s">
        <v>141</v>
      </c>
    </row>
    <row r="1126" spans="1:51" s="14" customFormat="1" ht="12">
      <c r="A1126" s="14"/>
      <c r="B1126" s="236"/>
      <c r="C1126" s="237"/>
      <c r="D1126" s="227" t="s">
        <v>152</v>
      </c>
      <c r="E1126" s="238" t="s">
        <v>19</v>
      </c>
      <c r="F1126" s="239" t="s">
        <v>1364</v>
      </c>
      <c r="G1126" s="237"/>
      <c r="H1126" s="240">
        <v>33.5</v>
      </c>
      <c r="I1126" s="241"/>
      <c r="J1126" s="237"/>
      <c r="K1126" s="237"/>
      <c r="L1126" s="242"/>
      <c r="M1126" s="243"/>
      <c r="N1126" s="244"/>
      <c r="O1126" s="244"/>
      <c r="P1126" s="244"/>
      <c r="Q1126" s="244"/>
      <c r="R1126" s="244"/>
      <c r="S1126" s="244"/>
      <c r="T1126" s="245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6" t="s">
        <v>152</v>
      </c>
      <c r="AU1126" s="246" t="s">
        <v>84</v>
      </c>
      <c r="AV1126" s="14" t="s">
        <v>84</v>
      </c>
      <c r="AW1126" s="14" t="s">
        <v>36</v>
      </c>
      <c r="AX1126" s="14" t="s">
        <v>74</v>
      </c>
      <c r="AY1126" s="246" t="s">
        <v>141</v>
      </c>
    </row>
    <row r="1127" spans="1:51" s="13" customFormat="1" ht="12">
      <c r="A1127" s="13"/>
      <c r="B1127" s="225"/>
      <c r="C1127" s="226"/>
      <c r="D1127" s="227" t="s">
        <v>152</v>
      </c>
      <c r="E1127" s="228" t="s">
        <v>19</v>
      </c>
      <c r="F1127" s="229" t="s">
        <v>1365</v>
      </c>
      <c r="G1127" s="226"/>
      <c r="H1127" s="228" t="s">
        <v>19</v>
      </c>
      <c r="I1127" s="230"/>
      <c r="J1127" s="226"/>
      <c r="K1127" s="226"/>
      <c r="L1127" s="231"/>
      <c r="M1127" s="232"/>
      <c r="N1127" s="233"/>
      <c r="O1127" s="233"/>
      <c r="P1127" s="233"/>
      <c r="Q1127" s="233"/>
      <c r="R1127" s="233"/>
      <c r="S1127" s="233"/>
      <c r="T1127" s="23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5" t="s">
        <v>152</v>
      </c>
      <c r="AU1127" s="235" t="s">
        <v>84</v>
      </c>
      <c r="AV1127" s="13" t="s">
        <v>82</v>
      </c>
      <c r="AW1127" s="13" t="s">
        <v>36</v>
      </c>
      <c r="AX1127" s="13" t="s">
        <v>74</v>
      </c>
      <c r="AY1127" s="235" t="s">
        <v>141</v>
      </c>
    </row>
    <row r="1128" spans="1:51" s="14" customFormat="1" ht="12">
      <c r="A1128" s="14"/>
      <c r="B1128" s="236"/>
      <c r="C1128" s="237"/>
      <c r="D1128" s="227" t="s">
        <v>152</v>
      </c>
      <c r="E1128" s="238" t="s">
        <v>19</v>
      </c>
      <c r="F1128" s="239" t="s">
        <v>485</v>
      </c>
      <c r="G1128" s="237"/>
      <c r="H1128" s="240">
        <v>57</v>
      </c>
      <c r="I1128" s="241"/>
      <c r="J1128" s="237"/>
      <c r="K1128" s="237"/>
      <c r="L1128" s="242"/>
      <c r="M1128" s="243"/>
      <c r="N1128" s="244"/>
      <c r="O1128" s="244"/>
      <c r="P1128" s="244"/>
      <c r="Q1128" s="244"/>
      <c r="R1128" s="244"/>
      <c r="S1128" s="244"/>
      <c r="T1128" s="245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6" t="s">
        <v>152</v>
      </c>
      <c r="AU1128" s="246" t="s">
        <v>84</v>
      </c>
      <c r="AV1128" s="14" t="s">
        <v>84</v>
      </c>
      <c r="AW1128" s="14" t="s">
        <v>36</v>
      </c>
      <c r="AX1128" s="14" t="s">
        <v>74</v>
      </c>
      <c r="AY1128" s="246" t="s">
        <v>141</v>
      </c>
    </row>
    <row r="1129" spans="1:51" s="14" customFormat="1" ht="12">
      <c r="A1129" s="14"/>
      <c r="B1129" s="236"/>
      <c r="C1129" s="237"/>
      <c r="D1129" s="227" t="s">
        <v>152</v>
      </c>
      <c r="E1129" s="238" t="s">
        <v>19</v>
      </c>
      <c r="F1129" s="239" t="s">
        <v>1363</v>
      </c>
      <c r="G1129" s="237"/>
      <c r="H1129" s="240">
        <v>8.5</v>
      </c>
      <c r="I1129" s="241"/>
      <c r="J1129" s="237"/>
      <c r="K1129" s="237"/>
      <c r="L1129" s="242"/>
      <c r="M1129" s="243"/>
      <c r="N1129" s="244"/>
      <c r="O1129" s="244"/>
      <c r="P1129" s="244"/>
      <c r="Q1129" s="244"/>
      <c r="R1129" s="244"/>
      <c r="S1129" s="244"/>
      <c r="T1129" s="245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6" t="s">
        <v>152</v>
      </c>
      <c r="AU1129" s="246" t="s">
        <v>84</v>
      </c>
      <c r="AV1129" s="14" t="s">
        <v>84</v>
      </c>
      <c r="AW1129" s="14" t="s">
        <v>36</v>
      </c>
      <c r="AX1129" s="14" t="s">
        <v>74</v>
      </c>
      <c r="AY1129" s="246" t="s">
        <v>141</v>
      </c>
    </row>
    <row r="1130" spans="1:51" s="14" customFormat="1" ht="12">
      <c r="A1130" s="14"/>
      <c r="B1130" s="236"/>
      <c r="C1130" s="237"/>
      <c r="D1130" s="227" t="s">
        <v>152</v>
      </c>
      <c r="E1130" s="238" t="s">
        <v>19</v>
      </c>
      <c r="F1130" s="239" t="s">
        <v>1366</v>
      </c>
      <c r="G1130" s="237"/>
      <c r="H1130" s="240">
        <v>18.5</v>
      </c>
      <c r="I1130" s="241"/>
      <c r="J1130" s="237"/>
      <c r="K1130" s="237"/>
      <c r="L1130" s="242"/>
      <c r="M1130" s="243"/>
      <c r="N1130" s="244"/>
      <c r="O1130" s="244"/>
      <c r="P1130" s="244"/>
      <c r="Q1130" s="244"/>
      <c r="R1130" s="244"/>
      <c r="S1130" s="244"/>
      <c r="T1130" s="245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6" t="s">
        <v>152</v>
      </c>
      <c r="AU1130" s="246" t="s">
        <v>84</v>
      </c>
      <c r="AV1130" s="14" t="s">
        <v>84</v>
      </c>
      <c r="AW1130" s="14" t="s">
        <v>36</v>
      </c>
      <c r="AX1130" s="14" t="s">
        <v>74</v>
      </c>
      <c r="AY1130" s="246" t="s">
        <v>141</v>
      </c>
    </row>
    <row r="1131" spans="1:51" s="13" customFormat="1" ht="12">
      <c r="A1131" s="13"/>
      <c r="B1131" s="225"/>
      <c r="C1131" s="226"/>
      <c r="D1131" s="227" t="s">
        <v>152</v>
      </c>
      <c r="E1131" s="228" t="s">
        <v>19</v>
      </c>
      <c r="F1131" s="229" t="s">
        <v>201</v>
      </c>
      <c r="G1131" s="226"/>
      <c r="H1131" s="228" t="s">
        <v>19</v>
      </c>
      <c r="I1131" s="230"/>
      <c r="J1131" s="226"/>
      <c r="K1131" s="226"/>
      <c r="L1131" s="231"/>
      <c r="M1131" s="232"/>
      <c r="N1131" s="233"/>
      <c r="O1131" s="233"/>
      <c r="P1131" s="233"/>
      <c r="Q1131" s="233"/>
      <c r="R1131" s="233"/>
      <c r="S1131" s="233"/>
      <c r="T1131" s="234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35" t="s">
        <v>152</v>
      </c>
      <c r="AU1131" s="235" t="s">
        <v>84</v>
      </c>
      <c r="AV1131" s="13" t="s">
        <v>82</v>
      </c>
      <c r="AW1131" s="13" t="s">
        <v>36</v>
      </c>
      <c r="AX1131" s="13" t="s">
        <v>74</v>
      </c>
      <c r="AY1131" s="235" t="s">
        <v>141</v>
      </c>
    </row>
    <row r="1132" spans="1:51" s="14" customFormat="1" ht="12">
      <c r="A1132" s="14"/>
      <c r="B1132" s="236"/>
      <c r="C1132" s="237"/>
      <c r="D1132" s="227" t="s">
        <v>152</v>
      </c>
      <c r="E1132" s="238" t="s">
        <v>19</v>
      </c>
      <c r="F1132" s="239" t="s">
        <v>295</v>
      </c>
      <c r="G1132" s="237"/>
      <c r="H1132" s="240">
        <v>115</v>
      </c>
      <c r="I1132" s="241"/>
      <c r="J1132" s="237"/>
      <c r="K1132" s="237"/>
      <c r="L1132" s="242"/>
      <c r="M1132" s="243"/>
      <c r="N1132" s="244"/>
      <c r="O1132" s="244"/>
      <c r="P1132" s="244"/>
      <c r="Q1132" s="244"/>
      <c r="R1132" s="244"/>
      <c r="S1132" s="244"/>
      <c r="T1132" s="245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6" t="s">
        <v>152</v>
      </c>
      <c r="AU1132" s="246" t="s">
        <v>84</v>
      </c>
      <c r="AV1132" s="14" t="s">
        <v>84</v>
      </c>
      <c r="AW1132" s="14" t="s">
        <v>36</v>
      </c>
      <c r="AX1132" s="14" t="s">
        <v>74</v>
      </c>
      <c r="AY1132" s="246" t="s">
        <v>141</v>
      </c>
    </row>
    <row r="1133" spans="1:51" s="14" customFormat="1" ht="12">
      <c r="A1133" s="14"/>
      <c r="B1133" s="236"/>
      <c r="C1133" s="237"/>
      <c r="D1133" s="227" t="s">
        <v>152</v>
      </c>
      <c r="E1133" s="238" t="s">
        <v>19</v>
      </c>
      <c r="F1133" s="239" t="s">
        <v>256</v>
      </c>
      <c r="G1133" s="237"/>
      <c r="H1133" s="240">
        <v>18</v>
      </c>
      <c r="I1133" s="241"/>
      <c r="J1133" s="237"/>
      <c r="K1133" s="237"/>
      <c r="L1133" s="242"/>
      <c r="M1133" s="243"/>
      <c r="N1133" s="244"/>
      <c r="O1133" s="244"/>
      <c r="P1133" s="244"/>
      <c r="Q1133" s="244"/>
      <c r="R1133" s="244"/>
      <c r="S1133" s="244"/>
      <c r="T1133" s="245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6" t="s">
        <v>152</v>
      </c>
      <c r="AU1133" s="246" t="s">
        <v>84</v>
      </c>
      <c r="AV1133" s="14" t="s">
        <v>84</v>
      </c>
      <c r="AW1133" s="14" t="s">
        <v>36</v>
      </c>
      <c r="AX1133" s="14" t="s">
        <v>74</v>
      </c>
      <c r="AY1133" s="246" t="s">
        <v>141</v>
      </c>
    </row>
    <row r="1134" spans="1:51" s="14" customFormat="1" ht="12">
      <c r="A1134" s="14"/>
      <c r="B1134" s="236"/>
      <c r="C1134" s="237"/>
      <c r="D1134" s="227" t="s">
        <v>152</v>
      </c>
      <c r="E1134" s="238" t="s">
        <v>19</v>
      </c>
      <c r="F1134" s="239" t="s">
        <v>1367</v>
      </c>
      <c r="G1134" s="237"/>
      <c r="H1134" s="240">
        <v>59.5</v>
      </c>
      <c r="I1134" s="241"/>
      <c r="J1134" s="237"/>
      <c r="K1134" s="237"/>
      <c r="L1134" s="242"/>
      <c r="M1134" s="243"/>
      <c r="N1134" s="244"/>
      <c r="O1134" s="244"/>
      <c r="P1134" s="244"/>
      <c r="Q1134" s="244"/>
      <c r="R1134" s="244"/>
      <c r="S1134" s="244"/>
      <c r="T1134" s="245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6" t="s">
        <v>152</v>
      </c>
      <c r="AU1134" s="246" t="s">
        <v>84</v>
      </c>
      <c r="AV1134" s="14" t="s">
        <v>84</v>
      </c>
      <c r="AW1134" s="14" t="s">
        <v>36</v>
      </c>
      <c r="AX1134" s="14" t="s">
        <v>74</v>
      </c>
      <c r="AY1134" s="246" t="s">
        <v>141</v>
      </c>
    </row>
    <row r="1135" spans="1:51" s="13" customFormat="1" ht="12">
      <c r="A1135" s="13"/>
      <c r="B1135" s="225"/>
      <c r="C1135" s="226"/>
      <c r="D1135" s="227" t="s">
        <v>152</v>
      </c>
      <c r="E1135" s="228" t="s">
        <v>19</v>
      </c>
      <c r="F1135" s="229" t="s">
        <v>196</v>
      </c>
      <c r="G1135" s="226"/>
      <c r="H1135" s="228" t="s">
        <v>19</v>
      </c>
      <c r="I1135" s="230"/>
      <c r="J1135" s="226"/>
      <c r="K1135" s="226"/>
      <c r="L1135" s="231"/>
      <c r="M1135" s="232"/>
      <c r="N1135" s="233"/>
      <c r="O1135" s="233"/>
      <c r="P1135" s="233"/>
      <c r="Q1135" s="233"/>
      <c r="R1135" s="233"/>
      <c r="S1135" s="233"/>
      <c r="T1135" s="23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35" t="s">
        <v>152</v>
      </c>
      <c r="AU1135" s="235" t="s">
        <v>84</v>
      </c>
      <c r="AV1135" s="13" t="s">
        <v>82</v>
      </c>
      <c r="AW1135" s="13" t="s">
        <v>36</v>
      </c>
      <c r="AX1135" s="13" t="s">
        <v>74</v>
      </c>
      <c r="AY1135" s="235" t="s">
        <v>141</v>
      </c>
    </row>
    <row r="1136" spans="1:51" s="14" customFormat="1" ht="12">
      <c r="A1136" s="14"/>
      <c r="B1136" s="236"/>
      <c r="C1136" s="237"/>
      <c r="D1136" s="227" t="s">
        <v>152</v>
      </c>
      <c r="E1136" s="238" t="s">
        <v>19</v>
      </c>
      <c r="F1136" s="239" t="s">
        <v>763</v>
      </c>
      <c r="G1136" s="237"/>
      <c r="H1136" s="240">
        <v>121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6" t="s">
        <v>152</v>
      </c>
      <c r="AU1136" s="246" t="s">
        <v>84</v>
      </c>
      <c r="AV1136" s="14" t="s">
        <v>84</v>
      </c>
      <c r="AW1136" s="14" t="s">
        <v>36</v>
      </c>
      <c r="AX1136" s="14" t="s">
        <v>74</v>
      </c>
      <c r="AY1136" s="246" t="s">
        <v>141</v>
      </c>
    </row>
    <row r="1137" spans="1:51" s="14" customFormat="1" ht="12">
      <c r="A1137" s="14"/>
      <c r="B1137" s="236"/>
      <c r="C1137" s="237"/>
      <c r="D1137" s="227" t="s">
        <v>152</v>
      </c>
      <c r="E1137" s="238" t="s">
        <v>19</v>
      </c>
      <c r="F1137" s="239" t="s">
        <v>529</v>
      </c>
      <c r="G1137" s="237"/>
      <c r="H1137" s="240">
        <v>67</v>
      </c>
      <c r="I1137" s="241"/>
      <c r="J1137" s="237"/>
      <c r="K1137" s="237"/>
      <c r="L1137" s="242"/>
      <c r="M1137" s="243"/>
      <c r="N1137" s="244"/>
      <c r="O1137" s="244"/>
      <c r="P1137" s="244"/>
      <c r="Q1137" s="244"/>
      <c r="R1137" s="244"/>
      <c r="S1137" s="244"/>
      <c r="T1137" s="24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6" t="s">
        <v>152</v>
      </c>
      <c r="AU1137" s="246" t="s">
        <v>84</v>
      </c>
      <c r="AV1137" s="14" t="s">
        <v>84</v>
      </c>
      <c r="AW1137" s="14" t="s">
        <v>36</v>
      </c>
      <c r="AX1137" s="14" t="s">
        <v>74</v>
      </c>
      <c r="AY1137" s="246" t="s">
        <v>141</v>
      </c>
    </row>
    <row r="1138" spans="1:51" s="13" customFormat="1" ht="12">
      <c r="A1138" s="13"/>
      <c r="B1138" s="225"/>
      <c r="C1138" s="226"/>
      <c r="D1138" s="227" t="s">
        <v>152</v>
      </c>
      <c r="E1138" s="228" t="s">
        <v>19</v>
      </c>
      <c r="F1138" s="229" t="s">
        <v>194</v>
      </c>
      <c r="G1138" s="226"/>
      <c r="H1138" s="228" t="s">
        <v>19</v>
      </c>
      <c r="I1138" s="230"/>
      <c r="J1138" s="226"/>
      <c r="K1138" s="226"/>
      <c r="L1138" s="231"/>
      <c r="M1138" s="232"/>
      <c r="N1138" s="233"/>
      <c r="O1138" s="233"/>
      <c r="P1138" s="233"/>
      <c r="Q1138" s="233"/>
      <c r="R1138" s="233"/>
      <c r="S1138" s="233"/>
      <c r="T1138" s="23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5" t="s">
        <v>152</v>
      </c>
      <c r="AU1138" s="235" t="s">
        <v>84</v>
      </c>
      <c r="AV1138" s="13" t="s">
        <v>82</v>
      </c>
      <c r="AW1138" s="13" t="s">
        <v>36</v>
      </c>
      <c r="AX1138" s="13" t="s">
        <v>74</v>
      </c>
      <c r="AY1138" s="235" t="s">
        <v>141</v>
      </c>
    </row>
    <row r="1139" spans="1:51" s="14" customFormat="1" ht="12">
      <c r="A1139" s="14"/>
      <c r="B1139" s="236"/>
      <c r="C1139" s="237"/>
      <c r="D1139" s="227" t="s">
        <v>152</v>
      </c>
      <c r="E1139" s="238" t="s">
        <v>19</v>
      </c>
      <c r="F1139" s="239" t="s">
        <v>318</v>
      </c>
      <c r="G1139" s="237"/>
      <c r="H1139" s="240">
        <v>27</v>
      </c>
      <c r="I1139" s="241"/>
      <c r="J1139" s="237"/>
      <c r="K1139" s="237"/>
      <c r="L1139" s="242"/>
      <c r="M1139" s="243"/>
      <c r="N1139" s="244"/>
      <c r="O1139" s="244"/>
      <c r="P1139" s="244"/>
      <c r="Q1139" s="244"/>
      <c r="R1139" s="244"/>
      <c r="S1139" s="244"/>
      <c r="T1139" s="245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6" t="s">
        <v>152</v>
      </c>
      <c r="AU1139" s="246" t="s">
        <v>84</v>
      </c>
      <c r="AV1139" s="14" t="s">
        <v>84</v>
      </c>
      <c r="AW1139" s="14" t="s">
        <v>36</v>
      </c>
      <c r="AX1139" s="14" t="s">
        <v>74</v>
      </c>
      <c r="AY1139" s="246" t="s">
        <v>141</v>
      </c>
    </row>
    <row r="1140" spans="1:51" s="14" customFormat="1" ht="12">
      <c r="A1140" s="14"/>
      <c r="B1140" s="236"/>
      <c r="C1140" s="237"/>
      <c r="D1140" s="227" t="s">
        <v>152</v>
      </c>
      <c r="E1140" s="238" t="s">
        <v>19</v>
      </c>
      <c r="F1140" s="239" t="s">
        <v>395</v>
      </c>
      <c r="G1140" s="237"/>
      <c r="H1140" s="240">
        <v>39</v>
      </c>
      <c r="I1140" s="241"/>
      <c r="J1140" s="237"/>
      <c r="K1140" s="237"/>
      <c r="L1140" s="242"/>
      <c r="M1140" s="243"/>
      <c r="N1140" s="244"/>
      <c r="O1140" s="244"/>
      <c r="P1140" s="244"/>
      <c r="Q1140" s="244"/>
      <c r="R1140" s="244"/>
      <c r="S1140" s="244"/>
      <c r="T1140" s="245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6" t="s">
        <v>152</v>
      </c>
      <c r="AU1140" s="246" t="s">
        <v>84</v>
      </c>
      <c r="AV1140" s="14" t="s">
        <v>84</v>
      </c>
      <c r="AW1140" s="14" t="s">
        <v>36</v>
      </c>
      <c r="AX1140" s="14" t="s">
        <v>74</v>
      </c>
      <c r="AY1140" s="246" t="s">
        <v>141</v>
      </c>
    </row>
    <row r="1141" spans="1:51" s="14" customFormat="1" ht="12">
      <c r="A1141" s="14"/>
      <c r="B1141" s="236"/>
      <c r="C1141" s="237"/>
      <c r="D1141" s="227" t="s">
        <v>152</v>
      </c>
      <c r="E1141" s="238" t="s">
        <v>19</v>
      </c>
      <c r="F1141" s="239" t="s">
        <v>1368</v>
      </c>
      <c r="G1141" s="237"/>
      <c r="H1141" s="240">
        <v>26.5</v>
      </c>
      <c r="I1141" s="241"/>
      <c r="J1141" s="237"/>
      <c r="K1141" s="237"/>
      <c r="L1141" s="242"/>
      <c r="M1141" s="243"/>
      <c r="N1141" s="244"/>
      <c r="O1141" s="244"/>
      <c r="P1141" s="244"/>
      <c r="Q1141" s="244"/>
      <c r="R1141" s="244"/>
      <c r="S1141" s="244"/>
      <c r="T1141" s="245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6" t="s">
        <v>152</v>
      </c>
      <c r="AU1141" s="246" t="s">
        <v>84</v>
      </c>
      <c r="AV1141" s="14" t="s">
        <v>84</v>
      </c>
      <c r="AW1141" s="14" t="s">
        <v>36</v>
      </c>
      <c r="AX1141" s="14" t="s">
        <v>74</v>
      </c>
      <c r="AY1141" s="246" t="s">
        <v>141</v>
      </c>
    </row>
    <row r="1142" spans="1:51" s="13" customFormat="1" ht="12">
      <c r="A1142" s="13"/>
      <c r="B1142" s="225"/>
      <c r="C1142" s="226"/>
      <c r="D1142" s="227" t="s">
        <v>152</v>
      </c>
      <c r="E1142" s="228" t="s">
        <v>19</v>
      </c>
      <c r="F1142" s="229" t="s">
        <v>1369</v>
      </c>
      <c r="G1142" s="226"/>
      <c r="H1142" s="228" t="s">
        <v>19</v>
      </c>
      <c r="I1142" s="230"/>
      <c r="J1142" s="226"/>
      <c r="K1142" s="226"/>
      <c r="L1142" s="231"/>
      <c r="M1142" s="232"/>
      <c r="N1142" s="233"/>
      <c r="O1142" s="233"/>
      <c r="P1142" s="233"/>
      <c r="Q1142" s="233"/>
      <c r="R1142" s="233"/>
      <c r="S1142" s="233"/>
      <c r="T1142" s="23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5" t="s">
        <v>152</v>
      </c>
      <c r="AU1142" s="235" t="s">
        <v>84</v>
      </c>
      <c r="AV1142" s="13" t="s">
        <v>82</v>
      </c>
      <c r="AW1142" s="13" t="s">
        <v>36</v>
      </c>
      <c r="AX1142" s="13" t="s">
        <v>74</v>
      </c>
      <c r="AY1142" s="235" t="s">
        <v>141</v>
      </c>
    </row>
    <row r="1143" spans="1:51" s="14" customFormat="1" ht="12">
      <c r="A1143" s="14"/>
      <c r="B1143" s="236"/>
      <c r="C1143" s="237"/>
      <c r="D1143" s="227" t="s">
        <v>152</v>
      </c>
      <c r="E1143" s="238" t="s">
        <v>19</v>
      </c>
      <c r="F1143" s="239" t="s">
        <v>346</v>
      </c>
      <c r="G1143" s="237"/>
      <c r="H1143" s="240">
        <v>31</v>
      </c>
      <c r="I1143" s="241"/>
      <c r="J1143" s="237"/>
      <c r="K1143" s="237"/>
      <c r="L1143" s="242"/>
      <c r="M1143" s="243"/>
      <c r="N1143" s="244"/>
      <c r="O1143" s="244"/>
      <c r="P1143" s="244"/>
      <c r="Q1143" s="244"/>
      <c r="R1143" s="244"/>
      <c r="S1143" s="244"/>
      <c r="T1143" s="245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6" t="s">
        <v>152</v>
      </c>
      <c r="AU1143" s="246" t="s">
        <v>84</v>
      </c>
      <c r="AV1143" s="14" t="s">
        <v>84</v>
      </c>
      <c r="AW1143" s="14" t="s">
        <v>36</v>
      </c>
      <c r="AX1143" s="14" t="s">
        <v>74</v>
      </c>
      <c r="AY1143" s="246" t="s">
        <v>141</v>
      </c>
    </row>
    <row r="1144" spans="1:51" s="14" customFormat="1" ht="12">
      <c r="A1144" s="14"/>
      <c r="B1144" s="236"/>
      <c r="C1144" s="237"/>
      <c r="D1144" s="227" t="s">
        <v>152</v>
      </c>
      <c r="E1144" s="238" t="s">
        <v>19</v>
      </c>
      <c r="F1144" s="239" t="s">
        <v>419</v>
      </c>
      <c r="G1144" s="237"/>
      <c r="H1144" s="240">
        <v>43</v>
      </c>
      <c r="I1144" s="241"/>
      <c r="J1144" s="237"/>
      <c r="K1144" s="237"/>
      <c r="L1144" s="242"/>
      <c r="M1144" s="243"/>
      <c r="N1144" s="244"/>
      <c r="O1144" s="244"/>
      <c r="P1144" s="244"/>
      <c r="Q1144" s="244"/>
      <c r="R1144" s="244"/>
      <c r="S1144" s="244"/>
      <c r="T1144" s="24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6" t="s">
        <v>152</v>
      </c>
      <c r="AU1144" s="246" t="s">
        <v>84</v>
      </c>
      <c r="AV1144" s="14" t="s">
        <v>84</v>
      </c>
      <c r="AW1144" s="14" t="s">
        <v>36</v>
      </c>
      <c r="AX1144" s="14" t="s">
        <v>74</v>
      </c>
      <c r="AY1144" s="246" t="s">
        <v>141</v>
      </c>
    </row>
    <row r="1145" spans="1:51" s="14" customFormat="1" ht="12">
      <c r="A1145" s="14"/>
      <c r="B1145" s="236"/>
      <c r="C1145" s="237"/>
      <c r="D1145" s="227" t="s">
        <v>152</v>
      </c>
      <c r="E1145" s="238" t="s">
        <v>19</v>
      </c>
      <c r="F1145" s="239" t="s">
        <v>330</v>
      </c>
      <c r="G1145" s="237"/>
      <c r="H1145" s="240">
        <v>29</v>
      </c>
      <c r="I1145" s="241"/>
      <c r="J1145" s="237"/>
      <c r="K1145" s="237"/>
      <c r="L1145" s="242"/>
      <c r="M1145" s="243"/>
      <c r="N1145" s="244"/>
      <c r="O1145" s="244"/>
      <c r="P1145" s="244"/>
      <c r="Q1145" s="244"/>
      <c r="R1145" s="244"/>
      <c r="S1145" s="244"/>
      <c r="T1145" s="245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6" t="s">
        <v>152</v>
      </c>
      <c r="AU1145" s="246" t="s">
        <v>84</v>
      </c>
      <c r="AV1145" s="14" t="s">
        <v>84</v>
      </c>
      <c r="AW1145" s="14" t="s">
        <v>36</v>
      </c>
      <c r="AX1145" s="14" t="s">
        <v>74</v>
      </c>
      <c r="AY1145" s="246" t="s">
        <v>141</v>
      </c>
    </row>
    <row r="1146" spans="1:51" s="13" customFormat="1" ht="12">
      <c r="A1146" s="13"/>
      <c r="B1146" s="225"/>
      <c r="C1146" s="226"/>
      <c r="D1146" s="227" t="s">
        <v>152</v>
      </c>
      <c r="E1146" s="228" t="s">
        <v>19</v>
      </c>
      <c r="F1146" s="229" t="s">
        <v>153</v>
      </c>
      <c r="G1146" s="226"/>
      <c r="H1146" s="228" t="s">
        <v>19</v>
      </c>
      <c r="I1146" s="230"/>
      <c r="J1146" s="226"/>
      <c r="K1146" s="226"/>
      <c r="L1146" s="231"/>
      <c r="M1146" s="232"/>
      <c r="N1146" s="233"/>
      <c r="O1146" s="233"/>
      <c r="P1146" s="233"/>
      <c r="Q1146" s="233"/>
      <c r="R1146" s="233"/>
      <c r="S1146" s="233"/>
      <c r="T1146" s="23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5" t="s">
        <v>152</v>
      </c>
      <c r="AU1146" s="235" t="s">
        <v>84</v>
      </c>
      <c r="AV1146" s="13" t="s">
        <v>82</v>
      </c>
      <c r="AW1146" s="13" t="s">
        <v>36</v>
      </c>
      <c r="AX1146" s="13" t="s">
        <v>74</v>
      </c>
      <c r="AY1146" s="235" t="s">
        <v>141</v>
      </c>
    </row>
    <row r="1147" spans="1:51" s="14" customFormat="1" ht="12">
      <c r="A1147" s="14"/>
      <c r="B1147" s="236"/>
      <c r="C1147" s="237"/>
      <c r="D1147" s="227" t="s">
        <v>152</v>
      </c>
      <c r="E1147" s="238" t="s">
        <v>19</v>
      </c>
      <c r="F1147" s="239" t="s">
        <v>754</v>
      </c>
      <c r="G1147" s="237"/>
      <c r="H1147" s="240">
        <v>119</v>
      </c>
      <c r="I1147" s="241"/>
      <c r="J1147" s="237"/>
      <c r="K1147" s="237"/>
      <c r="L1147" s="242"/>
      <c r="M1147" s="243"/>
      <c r="N1147" s="244"/>
      <c r="O1147" s="244"/>
      <c r="P1147" s="244"/>
      <c r="Q1147" s="244"/>
      <c r="R1147" s="244"/>
      <c r="S1147" s="244"/>
      <c r="T1147" s="24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6" t="s">
        <v>152</v>
      </c>
      <c r="AU1147" s="246" t="s">
        <v>84</v>
      </c>
      <c r="AV1147" s="14" t="s">
        <v>84</v>
      </c>
      <c r="AW1147" s="14" t="s">
        <v>36</v>
      </c>
      <c r="AX1147" s="14" t="s">
        <v>74</v>
      </c>
      <c r="AY1147" s="246" t="s">
        <v>141</v>
      </c>
    </row>
    <row r="1148" spans="1:51" s="13" customFormat="1" ht="12">
      <c r="A1148" s="13"/>
      <c r="B1148" s="225"/>
      <c r="C1148" s="226"/>
      <c r="D1148" s="227" t="s">
        <v>152</v>
      </c>
      <c r="E1148" s="228" t="s">
        <v>19</v>
      </c>
      <c r="F1148" s="229" t="s">
        <v>1370</v>
      </c>
      <c r="G1148" s="226"/>
      <c r="H1148" s="228" t="s">
        <v>19</v>
      </c>
      <c r="I1148" s="230"/>
      <c r="J1148" s="226"/>
      <c r="K1148" s="226"/>
      <c r="L1148" s="231"/>
      <c r="M1148" s="232"/>
      <c r="N1148" s="233"/>
      <c r="O1148" s="233"/>
      <c r="P1148" s="233"/>
      <c r="Q1148" s="233"/>
      <c r="R1148" s="233"/>
      <c r="S1148" s="233"/>
      <c r="T1148" s="23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5" t="s">
        <v>152</v>
      </c>
      <c r="AU1148" s="235" t="s">
        <v>84</v>
      </c>
      <c r="AV1148" s="13" t="s">
        <v>82</v>
      </c>
      <c r="AW1148" s="13" t="s">
        <v>36</v>
      </c>
      <c r="AX1148" s="13" t="s">
        <v>74</v>
      </c>
      <c r="AY1148" s="235" t="s">
        <v>141</v>
      </c>
    </row>
    <row r="1149" spans="1:51" s="14" customFormat="1" ht="12">
      <c r="A1149" s="14"/>
      <c r="B1149" s="236"/>
      <c r="C1149" s="237"/>
      <c r="D1149" s="227" t="s">
        <v>152</v>
      </c>
      <c r="E1149" s="238" t="s">
        <v>19</v>
      </c>
      <c r="F1149" s="239" t="s">
        <v>717</v>
      </c>
      <c r="G1149" s="237"/>
      <c r="H1149" s="240">
        <v>111</v>
      </c>
      <c r="I1149" s="241"/>
      <c r="J1149" s="237"/>
      <c r="K1149" s="237"/>
      <c r="L1149" s="242"/>
      <c r="M1149" s="243"/>
      <c r="N1149" s="244"/>
      <c r="O1149" s="244"/>
      <c r="P1149" s="244"/>
      <c r="Q1149" s="244"/>
      <c r="R1149" s="244"/>
      <c r="S1149" s="244"/>
      <c r="T1149" s="245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6" t="s">
        <v>152</v>
      </c>
      <c r="AU1149" s="246" t="s">
        <v>84</v>
      </c>
      <c r="AV1149" s="14" t="s">
        <v>84</v>
      </c>
      <c r="AW1149" s="14" t="s">
        <v>36</v>
      </c>
      <c r="AX1149" s="14" t="s">
        <v>74</v>
      </c>
      <c r="AY1149" s="246" t="s">
        <v>141</v>
      </c>
    </row>
    <row r="1150" spans="1:51" s="13" customFormat="1" ht="12">
      <c r="A1150" s="13"/>
      <c r="B1150" s="225"/>
      <c r="C1150" s="226"/>
      <c r="D1150" s="227" t="s">
        <v>152</v>
      </c>
      <c r="E1150" s="228" t="s">
        <v>19</v>
      </c>
      <c r="F1150" s="229" t="s">
        <v>1371</v>
      </c>
      <c r="G1150" s="226"/>
      <c r="H1150" s="228" t="s">
        <v>19</v>
      </c>
      <c r="I1150" s="230"/>
      <c r="J1150" s="226"/>
      <c r="K1150" s="226"/>
      <c r="L1150" s="231"/>
      <c r="M1150" s="232"/>
      <c r="N1150" s="233"/>
      <c r="O1150" s="233"/>
      <c r="P1150" s="233"/>
      <c r="Q1150" s="233"/>
      <c r="R1150" s="233"/>
      <c r="S1150" s="233"/>
      <c r="T1150" s="23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5" t="s">
        <v>152</v>
      </c>
      <c r="AU1150" s="235" t="s">
        <v>84</v>
      </c>
      <c r="AV1150" s="13" t="s">
        <v>82</v>
      </c>
      <c r="AW1150" s="13" t="s">
        <v>36</v>
      </c>
      <c r="AX1150" s="13" t="s">
        <v>74</v>
      </c>
      <c r="AY1150" s="235" t="s">
        <v>141</v>
      </c>
    </row>
    <row r="1151" spans="1:51" s="14" customFormat="1" ht="12">
      <c r="A1151" s="14"/>
      <c r="B1151" s="236"/>
      <c r="C1151" s="237"/>
      <c r="D1151" s="227" t="s">
        <v>152</v>
      </c>
      <c r="E1151" s="238" t="s">
        <v>19</v>
      </c>
      <c r="F1151" s="239" t="s">
        <v>586</v>
      </c>
      <c r="G1151" s="237"/>
      <c r="H1151" s="240">
        <v>81</v>
      </c>
      <c r="I1151" s="241"/>
      <c r="J1151" s="237"/>
      <c r="K1151" s="237"/>
      <c r="L1151" s="242"/>
      <c r="M1151" s="243"/>
      <c r="N1151" s="244"/>
      <c r="O1151" s="244"/>
      <c r="P1151" s="244"/>
      <c r="Q1151" s="244"/>
      <c r="R1151" s="244"/>
      <c r="S1151" s="244"/>
      <c r="T1151" s="24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6" t="s">
        <v>152</v>
      </c>
      <c r="AU1151" s="246" t="s">
        <v>84</v>
      </c>
      <c r="AV1151" s="14" t="s">
        <v>84</v>
      </c>
      <c r="AW1151" s="14" t="s">
        <v>36</v>
      </c>
      <c r="AX1151" s="14" t="s">
        <v>74</v>
      </c>
      <c r="AY1151" s="246" t="s">
        <v>141</v>
      </c>
    </row>
    <row r="1152" spans="1:51" s="13" customFormat="1" ht="12">
      <c r="A1152" s="13"/>
      <c r="B1152" s="225"/>
      <c r="C1152" s="226"/>
      <c r="D1152" s="227" t="s">
        <v>152</v>
      </c>
      <c r="E1152" s="228" t="s">
        <v>19</v>
      </c>
      <c r="F1152" s="229" t="s">
        <v>1372</v>
      </c>
      <c r="G1152" s="226"/>
      <c r="H1152" s="228" t="s">
        <v>19</v>
      </c>
      <c r="I1152" s="230"/>
      <c r="J1152" s="226"/>
      <c r="K1152" s="226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152</v>
      </c>
      <c r="AU1152" s="235" t="s">
        <v>84</v>
      </c>
      <c r="AV1152" s="13" t="s">
        <v>82</v>
      </c>
      <c r="AW1152" s="13" t="s">
        <v>36</v>
      </c>
      <c r="AX1152" s="13" t="s">
        <v>74</v>
      </c>
      <c r="AY1152" s="235" t="s">
        <v>141</v>
      </c>
    </row>
    <row r="1153" spans="1:51" s="14" customFormat="1" ht="12">
      <c r="A1153" s="14"/>
      <c r="B1153" s="236"/>
      <c r="C1153" s="237"/>
      <c r="D1153" s="227" t="s">
        <v>152</v>
      </c>
      <c r="E1153" s="238" t="s">
        <v>19</v>
      </c>
      <c r="F1153" s="239" t="s">
        <v>626</v>
      </c>
      <c r="G1153" s="237"/>
      <c r="H1153" s="240">
        <v>90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152</v>
      </c>
      <c r="AU1153" s="246" t="s">
        <v>84</v>
      </c>
      <c r="AV1153" s="14" t="s">
        <v>84</v>
      </c>
      <c r="AW1153" s="14" t="s">
        <v>36</v>
      </c>
      <c r="AX1153" s="14" t="s">
        <v>74</v>
      </c>
      <c r="AY1153" s="246" t="s">
        <v>141</v>
      </c>
    </row>
    <row r="1154" spans="1:51" s="15" customFormat="1" ht="12">
      <c r="A1154" s="15"/>
      <c r="B1154" s="247"/>
      <c r="C1154" s="248"/>
      <c r="D1154" s="227" t="s">
        <v>152</v>
      </c>
      <c r="E1154" s="249" t="s">
        <v>19</v>
      </c>
      <c r="F1154" s="250" t="s">
        <v>205</v>
      </c>
      <c r="G1154" s="248"/>
      <c r="H1154" s="251">
        <v>1336.5</v>
      </c>
      <c r="I1154" s="252"/>
      <c r="J1154" s="248"/>
      <c r="K1154" s="248"/>
      <c r="L1154" s="253"/>
      <c r="M1154" s="254"/>
      <c r="N1154" s="255"/>
      <c r="O1154" s="255"/>
      <c r="P1154" s="255"/>
      <c r="Q1154" s="255"/>
      <c r="R1154" s="255"/>
      <c r="S1154" s="255"/>
      <c r="T1154" s="256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T1154" s="257" t="s">
        <v>152</v>
      </c>
      <c r="AU1154" s="257" t="s">
        <v>84</v>
      </c>
      <c r="AV1154" s="15" t="s">
        <v>142</v>
      </c>
      <c r="AW1154" s="15" t="s">
        <v>36</v>
      </c>
      <c r="AX1154" s="15" t="s">
        <v>82</v>
      </c>
      <c r="AY1154" s="257" t="s">
        <v>141</v>
      </c>
    </row>
    <row r="1155" spans="1:65" s="2" customFormat="1" ht="24.15" customHeight="1">
      <c r="A1155" s="40"/>
      <c r="B1155" s="41"/>
      <c r="C1155" s="207" t="s">
        <v>1436</v>
      </c>
      <c r="D1155" s="207" t="s">
        <v>144</v>
      </c>
      <c r="E1155" s="208" t="s">
        <v>1437</v>
      </c>
      <c r="F1155" s="209" t="s">
        <v>1438</v>
      </c>
      <c r="G1155" s="210" t="s">
        <v>147</v>
      </c>
      <c r="H1155" s="211">
        <v>91</v>
      </c>
      <c r="I1155" s="212"/>
      <c r="J1155" s="213">
        <f>ROUND(I1155*H1155,2)</f>
        <v>0</v>
      </c>
      <c r="K1155" s="209" t="s">
        <v>148</v>
      </c>
      <c r="L1155" s="46"/>
      <c r="M1155" s="214" t="s">
        <v>19</v>
      </c>
      <c r="N1155" s="215" t="s">
        <v>45</v>
      </c>
      <c r="O1155" s="86"/>
      <c r="P1155" s="216">
        <f>O1155*H1155</f>
        <v>0</v>
      </c>
      <c r="Q1155" s="216">
        <v>1E-05</v>
      </c>
      <c r="R1155" s="216">
        <f>Q1155*H1155</f>
        <v>0.0009100000000000001</v>
      </c>
      <c r="S1155" s="216">
        <v>0</v>
      </c>
      <c r="T1155" s="217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18" t="s">
        <v>245</v>
      </c>
      <c r="AT1155" s="218" t="s">
        <v>144</v>
      </c>
      <c r="AU1155" s="218" t="s">
        <v>84</v>
      </c>
      <c r="AY1155" s="19" t="s">
        <v>141</v>
      </c>
      <c r="BE1155" s="219">
        <f>IF(N1155="základní",J1155,0)</f>
        <v>0</v>
      </c>
      <c r="BF1155" s="219">
        <f>IF(N1155="snížená",J1155,0)</f>
        <v>0</v>
      </c>
      <c r="BG1155" s="219">
        <f>IF(N1155="zákl. přenesená",J1155,0)</f>
        <v>0</v>
      </c>
      <c r="BH1155" s="219">
        <f>IF(N1155="sníž. přenesená",J1155,0)</f>
        <v>0</v>
      </c>
      <c r="BI1155" s="219">
        <f>IF(N1155="nulová",J1155,0)</f>
        <v>0</v>
      </c>
      <c r="BJ1155" s="19" t="s">
        <v>82</v>
      </c>
      <c r="BK1155" s="219">
        <f>ROUND(I1155*H1155,2)</f>
        <v>0</v>
      </c>
      <c r="BL1155" s="19" t="s">
        <v>245</v>
      </c>
      <c r="BM1155" s="218" t="s">
        <v>1439</v>
      </c>
    </row>
    <row r="1156" spans="1:47" s="2" customFormat="1" ht="12">
      <c r="A1156" s="40"/>
      <c r="B1156" s="41"/>
      <c r="C1156" s="42"/>
      <c r="D1156" s="220" t="s">
        <v>150</v>
      </c>
      <c r="E1156" s="42"/>
      <c r="F1156" s="221" t="s">
        <v>1440</v>
      </c>
      <c r="G1156" s="42"/>
      <c r="H1156" s="42"/>
      <c r="I1156" s="222"/>
      <c r="J1156" s="42"/>
      <c r="K1156" s="42"/>
      <c r="L1156" s="46"/>
      <c r="M1156" s="223"/>
      <c r="N1156" s="224"/>
      <c r="O1156" s="86"/>
      <c r="P1156" s="86"/>
      <c r="Q1156" s="86"/>
      <c r="R1156" s="86"/>
      <c r="S1156" s="86"/>
      <c r="T1156" s="87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T1156" s="19" t="s">
        <v>150</v>
      </c>
      <c r="AU1156" s="19" t="s">
        <v>84</v>
      </c>
    </row>
    <row r="1157" spans="1:51" s="13" customFormat="1" ht="12">
      <c r="A1157" s="13"/>
      <c r="B1157" s="225"/>
      <c r="C1157" s="226"/>
      <c r="D1157" s="227" t="s">
        <v>152</v>
      </c>
      <c r="E1157" s="228" t="s">
        <v>19</v>
      </c>
      <c r="F1157" s="229" t="s">
        <v>194</v>
      </c>
      <c r="G1157" s="226"/>
      <c r="H1157" s="228" t="s">
        <v>19</v>
      </c>
      <c r="I1157" s="230"/>
      <c r="J1157" s="226"/>
      <c r="K1157" s="226"/>
      <c r="L1157" s="231"/>
      <c r="M1157" s="232"/>
      <c r="N1157" s="233"/>
      <c r="O1157" s="233"/>
      <c r="P1157" s="233"/>
      <c r="Q1157" s="233"/>
      <c r="R1157" s="233"/>
      <c r="S1157" s="233"/>
      <c r="T1157" s="23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5" t="s">
        <v>152</v>
      </c>
      <c r="AU1157" s="235" t="s">
        <v>84</v>
      </c>
      <c r="AV1157" s="13" t="s">
        <v>82</v>
      </c>
      <c r="AW1157" s="13" t="s">
        <v>36</v>
      </c>
      <c r="AX1157" s="13" t="s">
        <v>74</v>
      </c>
      <c r="AY1157" s="235" t="s">
        <v>141</v>
      </c>
    </row>
    <row r="1158" spans="1:51" s="14" customFormat="1" ht="12">
      <c r="A1158" s="14"/>
      <c r="B1158" s="236"/>
      <c r="C1158" s="237"/>
      <c r="D1158" s="227" t="s">
        <v>152</v>
      </c>
      <c r="E1158" s="238" t="s">
        <v>19</v>
      </c>
      <c r="F1158" s="239" t="s">
        <v>1441</v>
      </c>
      <c r="G1158" s="237"/>
      <c r="H1158" s="240">
        <v>91</v>
      </c>
      <c r="I1158" s="241"/>
      <c r="J1158" s="237"/>
      <c r="K1158" s="237"/>
      <c r="L1158" s="242"/>
      <c r="M1158" s="243"/>
      <c r="N1158" s="244"/>
      <c r="O1158" s="244"/>
      <c r="P1158" s="244"/>
      <c r="Q1158" s="244"/>
      <c r="R1158" s="244"/>
      <c r="S1158" s="244"/>
      <c r="T1158" s="245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6" t="s">
        <v>152</v>
      </c>
      <c r="AU1158" s="246" t="s">
        <v>84</v>
      </c>
      <c r="AV1158" s="14" t="s">
        <v>84</v>
      </c>
      <c r="AW1158" s="14" t="s">
        <v>36</v>
      </c>
      <c r="AX1158" s="14" t="s">
        <v>82</v>
      </c>
      <c r="AY1158" s="246" t="s">
        <v>141</v>
      </c>
    </row>
    <row r="1159" spans="1:65" s="2" customFormat="1" ht="16.5" customHeight="1">
      <c r="A1159" s="40"/>
      <c r="B1159" s="41"/>
      <c r="C1159" s="207" t="s">
        <v>1442</v>
      </c>
      <c r="D1159" s="207" t="s">
        <v>144</v>
      </c>
      <c r="E1159" s="208" t="s">
        <v>1443</v>
      </c>
      <c r="F1159" s="209" t="s">
        <v>1444</v>
      </c>
      <c r="G1159" s="210" t="s">
        <v>147</v>
      </c>
      <c r="H1159" s="211">
        <v>1336.5</v>
      </c>
      <c r="I1159" s="212"/>
      <c r="J1159" s="213">
        <f>ROUND(I1159*H1159,2)</f>
        <v>0</v>
      </c>
      <c r="K1159" s="209" t="s">
        <v>148</v>
      </c>
      <c r="L1159" s="46"/>
      <c r="M1159" s="214" t="s">
        <v>19</v>
      </c>
      <c r="N1159" s="215" t="s">
        <v>45</v>
      </c>
      <c r="O1159" s="86"/>
      <c r="P1159" s="216">
        <f>O1159*H1159</f>
        <v>0</v>
      </c>
      <c r="Q1159" s="216">
        <v>0</v>
      </c>
      <c r="R1159" s="216">
        <f>Q1159*H1159</f>
        <v>0</v>
      </c>
      <c r="S1159" s="216">
        <v>0</v>
      </c>
      <c r="T1159" s="217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18" t="s">
        <v>245</v>
      </c>
      <c r="AT1159" s="218" t="s">
        <v>144</v>
      </c>
      <c r="AU1159" s="218" t="s">
        <v>84</v>
      </c>
      <c r="AY1159" s="19" t="s">
        <v>141</v>
      </c>
      <c r="BE1159" s="219">
        <f>IF(N1159="základní",J1159,0)</f>
        <v>0</v>
      </c>
      <c r="BF1159" s="219">
        <f>IF(N1159="snížená",J1159,0)</f>
        <v>0</v>
      </c>
      <c r="BG1159" s="219">
        <f>IF(N1159="zákl. přenesená",J1159,0)</f>
        <v>0</v>
      </c>
      <c r="BH1159" s="219">
        <f>IF(N1159="sníž. přenesená",J1159,0)</f>
        <v>0</v>
      </c>
      <c r="BI1159" s="219">
        <f>IF(N1159="nulová",J1159,0)</f>
        <v>0</v>
      </c>
      <c r="BJ1159" s="19" t="s">
        <v>82</v>
      </c>
      <c r="BK1159" s="219">
        <f>ROUND(I1159*H1159,2)</f>
        <v>0</v>
      </c>
      <c r="BL1159" s="19" t="s">
        <v>245</v>
      </c>
      <c r="BM1159" s="218" t="s">
        <v>1445</v>
      </c>
    </row>
    <row r="1160" spans="1:47" s="2" customFormat="1" ht="12">
      <c r="A1160" s="40"/>
      <c r="B1160" s="41"/>
      <c r="C1160" s="42"/>
      <c r="D1160" s="220" t="s">
        <v>150</v>
      </c>
      <c r="E1160" s="42"/>
      <c r="F1160" s="221" t="s">
        <v>1446</v>
      </c>
      <c r="G1160" s="42"/>
      <c r="H1160" s="42"/>
      <c r="I1160" s="222"/>
      <c r="J1160" s="42"/>
      <c r="K1160" s="42"/>
      <c r="L1160" s="46"/>
      <c r="M1160" s="223"/>
      <c r="N1160" s="224"/>
      <c r="O1160" s="86"/>
      <c r="P1160" s="86"/>
      <c r="Q1160" s="86"/>
      <c r="R1160" s="86"/>
      <c r="S1160" s="86"/>
      <c r="T1160" s="87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9" t="s">
        <v>150</v>
      </c>
      <c r="AU1160" s="19" t="s">
        <v>84</v>
      </c>
    </row>
    <row r="1161" spans="1:51" s="13" customFormat="1" ht="12">
      <c r="A1161" s="13"/>
      <c r="B1161" s="225"/>
      <c r="C1161" s="226"/>
      <c r="D1161" s="227" t="s">
        <v>152</v>
      </c>
      <c r="E1161" s="228" t="s">
        <v>19</v>
      </c>
      <c r="F1161" s="229" t="s">
        <v>198</v>
      </c>
      <c r="G1161" s="226"/>
      <c r="H1161" s="228" t="s">
        <v>19</v>
      </c>
      <c r="I1161" s="230"/>
      <c r="J1161" s="226"/>
      <c r="K1161" s="226"/>
      <c r="L1161" s="231"/>
      <c r="M1161" s="232"/>
      <c r="N1161" s="233"/>
      <c r="O1161" s="233"/>
      <c r="P1161" s="233"/>
      <c r="Q1161" s="233"/>
      <c r="R1161" s="233"/>
      <c r="S1161" s="233"/>
      <c r="T1161" s="234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5" t="s">
        <v>152</v>
      </c>
      <c r="AU1161" s="235" t="s">
        <v>84</v>
      </c>
      <c r="AV1161" s="13" t="s">
        <v>82</v>
      </c>
      <c r="AW1161" s="13" t="s">
        <v>36</v>
      </c>
      <c r="AX1161" s="13" t="s">
        <v>74</v>
      </c>
      <c r="AY1161" s="235" t="s">
        <v>141</v>
      </c>
    </row>
    <row r="1162" spans="1:51" s="14" customFormat="1" ht="12">
      <c r="A1162" s="14"/>
      <c r="B1162" s="236"/>
      <c r="C1162" s="237"/>
      <c r="D1162" s="227" t="s">
        <v>152</v>
      </c>
      <c r="E1162" s="238" t="s">
        <v>19</v>
      </c>
      <c r="F1162" s="239" t="s">
        <v>541</v>
      </c>
      <c r="G1162" s="237"/>
      <c r="H1162" s="240">
        <v>70</v>
      </c>
      <c r="I1162" s="241"/>
      <c r="J1162" s="237"/>
      <c r="K1162" s="237"/>
      <c r="L1162" s="242"/>
      <c r="M1162" s="243"/>
      <c r="N1162" s="244"/>
      <c r="O1162" s="244"/>
      <c r="P1162" s="244"/>
      <c r="Q1162" s="244"/>
      <c r="R1162" s="244"/>
      <c r="S1162" s="244"/>
      <c r="T1162" s="245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6" t="s">
        <v>152</v>
      </c>
      <c r="AU1162" s="246" t="s">
        <v>84</v>
      </c>
      <c r="AV1162" s="14" t="s">
        <v>84</v>
      </c>
      <c r="AW1162" s="14" t="s">
        <v>36</v>
      </c>
      <c r="AX1162" s="14" t="s">
        <v>74</v>
      </c>
      <c r="AY1162" s="246" t="s">
        <v>141</v>
      </c>
    </row>
    <row r="1163" spans="1:51" s="14" customFormat="1" ht="12">
      <c r="A1163" s="14"/>
      <c r="B1163" s="236"/>
      <c r="C1163" s="237"/>
      <c r="D1163" s="227" t="s">
        <v>152</v>
      </c>
      <c r="E1163" s="238" t="s">
        <v>19</v>
      </c>
      <c r="F1163" s="239" t="s">
        <v>1362</v>
      </c>
      <c r="G1163" s="237"/>
      <c r="H1163" s="240">
        <v>34.5</v>
      </c>
      <c r="I1163" s="241"/>
      <c r="J1163" s="237"/>
      <c r="K1163" s="237"/>
      <c r="L1163" s="242"/>
      <c r="M1163" s="243"/>
      <c r="N1163" s="244"/>
      <c r="O1163" s="244"/>
      <c r="P1163" s="244"/>
      <c r="Q1163" s="244"/>
      <c r="R1163" s="244"/>
      <c r="S1163" s="244"/>
      <c r="T1163" s="245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6" t="s">
        <v>152</v>
      </c>
      <c r="AU1163" s="246" t="s">
        <v>84</v>
      </c>
      <c r="AV1163" s="14" t="s">
        <v>84</v>
      </c>
      <c r="AW1163" s="14" t="s">
        <v>36</v>
      </c>
      <c r="AX1163" s="14" t="s">
        <v>74</v>
      </c>
      <c r="AY1163" s="246" t="s">
        <v>141</v>
      </c>
    </row>
    <row r="1164" spans="1:51" s="14" customFormat="1" ht="12">
      <c r="A1164" s="14"/>
      <c r="B1164" s="236"/>
      <c r="C1164" s="237"/>
      <c r="D1164" s="227" t="s">
        <v>152</v>
      </c>
      <c r="E1164" s="238" t="s">
        <v>19</v>
      </c>
      <c r="F1164" s="239" t="s">
        <v>298</v>
      </c>
      <c r="G1164" s="237"/>
      <c r="H1164" s="240">
        <v>54</v>
      </c>
      <c r="I1164" s="241"/>
      <c r="J1164" s="237"/>
      <c r="K1164" s="237"/>
      <c r="L1164" s="242"/>
      <c r="M1164" s="243"/>
      <c r="N1164" s="244"/>
      <c r="O1164" s="244"/>
      <c r="P1164" s="244"/>
      <c r="Q1164" s="244"/>
      <c r="R1164" s="244"/>
      <c r="S1164" s="244"/>
      <c r="T1164" s="245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6" t="s">
        <v>152</v>
      </c>
      <c r="AU1164" s="246" t="s">
        <v>84</v>
      </c>
      <c r="AV1164" s="14" t="s">
        <v>84</v>
      </c>
      <c r="AW1164" s="14" t="s">
        <v>36</v>
      </c>
      <c r="AX1164" s="14" t="s">
        <v>74</v>
      </c>
      <c r="AY1164" s="246" t="s">
        <v>141</v>
      </c>
    </row>
    <row r="1165" spans="1:51" s="13" customFormat="1" ht="12">
      <c r="A1165" s="13"/>
      <c r="B1165" s="225"/>
      <c r="C1165" s="226"/>
      <c r="D1165" s="227" t="s">
        <v>152</v>
      </c>
      <c r="E1165" s="228" t="s">
        <v>19</v>
      </c>
      <c r="F1165" s="229" t="s">
        <v>596</v>
      </c>
      <c r="G1165" s="226"/>
      <c r="H1165" s="228" t="s">
        <v>19</v>
      </c>
      <c r="I1165" s="230"/>
      <c r="J1165" s="226"/>
      <c r="K1165" s="226"/>
      <c r="L1165" s="231"/>
      <c r="M1165" s="232"/>
      <c r="N1165" s="233"/>
      <c r="O1165" s="233"/>
      <c r="P1165" s="233"/>
      <c r="Q1165" s="233"/>
      <c r="R1165" s="233"/>
      <c r="S1165" s="233"/>
      <c r="T1165" s="234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5" t="s">
        <v>152</v>
      </c>
      <c r="AU1165" s="235" t="s">
        <v>84</v>
      </c>
      <c r="AV1165" s="13" t="s">
        <v>82</v>
      </c>
      <c r="AW1165" s="13" t="s">
        <v>36</v>
      </c>
      <c r="AX1165" s="13" t="s">
        <v>74</v>
      </c>
      <c r="AY1165" s="235" t="s">
        <v>141</v>
      </c>
    </row>
    <row r="1166" spans="1:51" s="14" customFormat="1" ht="12">
      <c r="A1166" s="14"/>
      <c r="B1166" s="236"/>
      <c r="C1166" s="237"/>
      <c r="D1166" s="227" t="s">
        <v>152</v>
      </c>
      <c r="E1166" s="238" t="s">
        <v>19</v>
      </c>
      <c r="F1166" s="239" t="s">
        <v>336</v>
      </c>
      <c r="G1166" s="237"/>
      <c r="H1166" s="240">
        <v>75</v>
      </c>
      <c r="I1166" s="241"/>
      <c r="J1166" s="237"/>
      <c r="K1166" s="237"/>
      <c r="L1166" s="242"/>
      <c r="M1166" s="243"/>
      <c r="N1166" s="244"/>
      <c r="O1166" s="244"/>
      <c r="P1166" s="244"/>
      <c r="Q1166" s="244"/>
      <c r="R1166" s="244"/>
      <c r="S1166" s="244"/>
      <c r="T1166" s="245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6" t="s">
        <v>152</v>
      </c>
      <c r="AU1166" s="246" t="s">
        <v>84</v>
      </c>
      <c r="AV1166" s="14" t="s">
        <v>84</v>
      </c>
      <c r="AW1166" s="14" t="s">
        <v>36</v>
      </c>
      <c r="AX1166" s="14" t="s">
        <v>74</v>
      </c>
      <c r="AY1166" s="246" t="s">
        <v>141</v>
      </c>
    </row>
    <row r="1167" spans="1:51" s="14" customFormat="1" ht="12">
      <c r="A1167" s="14"/>
      <c r="B1167" s="236"/>
      <c r="C1167" s="237"/>
      <c r="D1167" s="227" t="s">
        <v>152</v>
      </c>
      <c r="E1167" s="238" t="s">
        <v>19</v>
      </c>
      <c r="F1167" s="239" t="s">
        <v>1363</v>
      </c>
      <c r="G1167" s="237"/>
      <c r="H1167" s="240">
        <v>8.5</v>
      </c>
      <c r="I1167" s="241"/>
      <c r="J1167" s="237"/>
      <c r="K1167" s="237"/>
      <c r="L1167" s="242"/>
      <c r="M1167" s="243"/>
      <c r="N1167" s="244"/>
      <c r="O1167" s="244"/>
      <c r="P1167" s="244"/>
      <c r="Q1167" s="244"/>
      <c r="R1167" s="244"/>
      <c r="S1167" s="244"/>
      <c r="T1167" s="245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6" t="s">
        <v>152</v>
      </c>
      <c r="AU1167" s="246" t="s">
        <v>84</v>
      </c>
      <c r="AV1167" s="14" t="s">
        <v>84</v>
      </c>
      <c r="AW1167" s="14" t="s">
        <v>36</v>
      </c>
      <c r="AX1167" s="14" t="s">
        <v>74</v>
      </c>
      <c r="AY1167" s="246" t="s">
        <v>141</v>
      </c>
    </row>
    <row r="1168" spans="1:51" s="14" customFormat="1" ht="12">
      <c r="A1168" s="14"/>
      <c r="B1168" s="236"/>
      <c r="C1168" s="237"/>
      <c r="D1168" s="227" t="s">
        <v>152</v>
      </c>
      <c r="E1168" s="238" t="s">
        <v>19</v>
      </c>
      <c r="F1168" s="239" t="s">
        <v>1364</v>
      </c>
      <c r="G1168" s="237"/>
      <c r="H1168" s="240">
        <v>33.5</v>
      </c>
      <c r="I1168" s="241"/>
      <c r="J1168" s="237"/>
      <c r="K1168" s="237"/>
      <c r="L1168" s="242"/>
      <c r="M1168" s="243"/>
      <c r="N1168" s="244"/>
      <c r="O1168" s="244"/>
      <c r="P1168" s="244"/>
      <c r="Q1168" s="244"/>
      <c r="R1168" s="244"/>
      <c r="S1168" s="244"/>
      <c r="T1168" s="245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6" t="s">
        <v>152</v>
      </c>
      <c r="AU1168" s="246" t="s">
        <v>84</v>
      </c>
      <c r="AV1168" s="14" t="s">
        <v>84</v>
      </c>
      <c r="AW1168" s="14" t="s">
        <v>36</v>
      </c>
      <c r="AX1168" s="14" t="s">
        <v>74</v>
      </c>
      <c r="AY1168" s="246" t="s">
        <v>141</v>
      </c>
    </row>
    <row r="1169" spans="1:51" s="13" customFormat="1" ht="12">
      <c r="A1169" s="13"/>
      <c r="B1169" s="225"/>
      <c r="C1169" s="226"/>
      <c r="D1169" s="227" t="s">
        <v>152</v>
      </c>
      <c r="E1169" s="228" t="s">
        <v>19</v>
      </c>
      <c r="F1169" s="229" t="s">
        <v>1365</v>
      </c>
      <c r="G1169" s="226"/>
      <c r="H1169" s="228" t="s">
        <v>19</v>
      </c>
      <c r="I1169" s="230"/>
      <c r="J1169" s="226"/>
      <c r="K1169" s="226"/>
      <c r="L1169" s="231"/>
      <c r="M1169" s="232"/>
      <c r="N1169" s="233"/>
      <c r="O1169" s="233"/>
      <c r="P1169" s="233"/>
      <c r="Q1169" s="233"/>
      <c r="R1169" s="233"/>
      <c r="S1169" s="233"/>
      <c r="T1169" s="23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5" t="s">
        <v>152</v>
      </c>
      <c r="AU1169" s="235" t="s">
        <v>84</v>
      </c>
      <c r="AV1169" s="13" t="s">
        <v>82</v>
      </c>
      <c r="AW1169" s="13" t="s">
        <v>36</v>
      </c>
      <c r="AX1169" s="13" t="s">
        <v>74</v>
      </c>
      <c r="AY1169" s="235" t="s">
        <v>141</v>
      </c>
    </row>
    <row r="1170" spans="1:51" s="14" customFormat="1" ht="12">
      <c r="A1170" s="14"/>
      <c r="B1170" s="236"/>
      <c r="C1170" s="237"/>
      <c r="D1170" s="227" t="s">
        <v>152</v>
      </c>
      <c r="E1170" s="238" t="s">
        <v>19</v>
      </c>
      <c r="F1170" s="239" t="s">
        <v>485</v>
      </c>
      <c r="G1170" s="237"/>
      <c r="H1170" s="240">
        <v>57</v>
      </c>
      <c r="I1170" s="241"/>
      <c r="J1170" s="237"/>
      <c r="K1170" s="237"/>
      <c r="L1170" s="242"/>
      <c r="M1170" s="243"/>
      <c r="N1170" s="244"/>
      <c r="O1170" s="244"/>
      <c r="P1170" s="244"/>
      <c r="Q1170" s="244"/>
      <c r="R1170" s="244"/>
      <c r="S1170" s="244"/>
      <c r="T1170" s="245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6" t="s">
        <v>152</v>
      </c>
      <c r="AU1170" s="246" t="s">
        <v>84</v>
      </c>
      <c r="AV1170" s="14" t="s">
        <v>84</v>
      </c>
      <c r="AW1170" s="14" t="s">
        <v>36</v>
      </c>
      <c r="AX1170" s="14" t="s">
        <v>74</v>
      </c>
      <c r="AY1170" s="246" t="s">
        <v>141</v>
      </c>
    </row>
    <row r="1171" spans="1:51" s="14" customFormat="1" ht="12">
      <c r="A1171" s="14"/>
      <c r="B1171" s="236"/>
      <c r="C1171" s="237"/>
      <c r="D1171" s="227" t="s">
        <v>152</v>
      </c>
      <c r="E1171" s="238" t="s">
        <v>19</v>
      </c>
      <c r="F1171" s="239" t="s">
        <v>1363</v>
      </c>
      <c r="G1171" s="237"/>
      <c r="H1171" s="240">
        <v>8.5</v>
      </c>
      <c r="I1171" s="241"/>
      <c r="J1171" s="237"/>
      <c r="K1171" s="237"/>
      <c r="L1171" s="242"/>
      <c r="M1171" s="243"/>
      <c r="N1171" s="244"/>
      <c r="O1171" s="244"/>
      <c r="P1171" s="244"/>
      <c r="Q1171" s="244"/>
      <c r="R1171" s="244"/>
      <c r="S1171" s="244"/>
      <c r="T1171" s="24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6" t="s">
        <v>152</v>
      </c>
      <c r="AU1171" s="246" t="s">
        <v>84</v>
      </c>
      <c r="AV1171" s="14" t="s">
        <v>84</v>
      </c>
      <c r="AW1171" s="14" t="s">
        <v>36</v>
      </c>
      <c r="AX1171" s="14" t="s">
        <v>74</v>
      </c>
      <c r="AY1171" s="246" t="s">
        <v>141</v>
      </c>
    </row>
    <row r="1172" spans="1:51" s="14" customFormat="1" ht="12">
      <c r="A1172" s="14"/>
      <c r="B1172" s="236"/>
      <c r="C1172" s="237"/>
      <c r="D1172" s="227" t="s">
        <v>152</v>
      </c>
      <c r="E1172" s="238" t="s">
        <v>19</v>
      </c>
      <c r="F1172" s="239" t="s">
        <v>1366</v>
      </c>
      <c r="G1172" s="237"/>
      <c r="H1172" s="240">
        <v>18.5</v>
      </c>
      <c r="I1172" s="241"/>
      <c r="J1172" s="237"/>
      <c r="K1172" s="237"/>
      <c r="L1172" s="242"/>
      <c r="M1172" s="243"/>
      <c r="N1172" s="244"/>
      <c r="O1172" s="244"/>
      <c r="P1172" s="244"/>
      <c r="Q1172" s="244"/>
      <c r="R1172" s="244"/>
      <c r="S1172" s="244"/>
      <c r="T1172" s="245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46" t="s">
        <v>152</v>
      </c>
      <c r="AU1172" s="246" t="s">
        <v>84</v>
      </c>
      <c r="AV1172" s="14" t="s">
        <v>84</v>
      </c>
      <c r="AW1172" s="14" t="s">
        <v>36</v>
      </c>
      <c r="AX1172" s="14" t="s">
        <v>74</v>
      </c>
      <c r="AY1172" s="246" t="s">
        <v>141</v>
      </c>
    </row>
    <row r="1173" spans="1:51" s="13" customFormat="1" ht="12">
      <c r="A1173" s="13"/>
      <c r="B1173" s="225"/>
      <c r="C1173" s="226"/>
      <c r="D1173" s="227" t="s">
        <v>152</v>
      </c>
      <c r="E1173" s="228" t="s">
        <v>19</v>
      </c>
      <c r="F1173" s="229" t="s">
        <v>201</v>
      </c>
      <c r="G1173" s="226"/>
      <c r="H1173" s="228" t="s">
        <v>19</v>
      </c>
      <c r="I1173" s="230"/>
      <c r="J1173" s="226"/>
      <c r="K1173" s="226"/>
      <c r="L1173" s="231"/>
      <c r="M1173" s="232"/>
      <c r="N1173" s="233"/>
      <c r="O1173" s="233"/>
      <c r="P1173" s="233"/>
      <c r="Q1173" s="233"/>
      <c r="R1173" s="233"/>
      <c r="S1173" s="233"/>
      <c r="T1173" s="234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5" t="s">
        <v>152</v>
      </c>
      <c r="AU1173" s="235" t="s">
        <v>84</v>
      </c>
      <c r="AV1173" s="13" t="s">
        <v>82</v>
      </c>
      <c r="AW1173" s="13" t="s">
        <v>36</v>
      </c>
      <c r="AX1173" s="13" t="s">
        <v>74</v>
      </c>
      <c r="AY1173" s="235" t="s">
        <v>141</v>
      </c>
    </row>
    <row r="1174" spans="1:51" s="14" customFormat="1" ht="12">
      <c r="A1174" s="14"/>
      <c r="B1174" s="236"/>
      <c r="C1174" s="237"/>
      <c r="D1174" s="227" t="s">
        <v>152</v>
      </c>
      <c r="E1174" s="238" t="s">
        <v>19</v>
      </c>
      <c r="F1174" s="239" t="s">
        <v>295</v>
      </c>
      <c r="G1174" s="237"/>
      <c r="H1174" s="240">
        <v>115</v>
      </c>
      <c r="I1174" s="241"/>
      <c r="J1174" s="237"/>
      <c r="K1174" s="237"/>
      <c r="L1174" s="242"/>
      <c r="M1174" s="243"/>
      <c r="N1174" s="244"/>
      <c r="O1174" s="244"/>
      <c r="P1174" s="244"/>
      <c r="Q1174" s="244"/>
      <c r="R1174" s="244"/>
      <c r="S1174" s="244"/>
      <c r="T1174" s="245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6" t="s">
        <v>152</v>
      </c>
      <c r="AU1174" s="246" t="s">
        <v>84</v>
      </c>
      <c r="AV1174" s="14" t="s">
        <v>84</v>
      </c>
      <c r="AW1174" s="14" t="s">
        <v>36</v>
      </c>
      <c r="AX1174" s="14" t="s">
        <v>74</v>
      </c>
      <c r="AY1174" s="246" t="s">
        <v>141</v>
      </c>
    </row>
    <row r="1175" spans="1:51" s="14" customFormat="1" ht="12">
      <c r="A1175" s="14"/>
      <c r="B1175" s="236"/>
      <c r="C1175" s="237"/>
      <c r="D1175" s="227" t="s">
        <v>152</v>
      </c>
      <c r="E1175" s="238" t="s">
        <v>19</v>
      </c>
      <c r="F1175" s="239" t="s">
        <v>256</v>
      </c>
      <c r="G1175" s="237"/>
      <c r="H1175" s="240">
        <v>18</v>
      </c>
      <c r="I1175" s="241"/>
      <c r="J1175" s="237"/>
      <c r="K1175" s="237"/>
      <c r="L1175" s="242"/>
      <c r="M1175" s="243"/>
      <c r="N1175" s="244"/>
      <c r="O1175" s="244"/>
      <c r="P1175" s="244"/>
      <c r="Q1175" s="244"/>
      <c r="R1175" s="244"/>
      <c r="S1175" s="244"/>
      <c r="T1175" s="245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6" t="s">
        <v>152</v>
      </c>
      <c r="AU1175" s="246" t="s">
        <v>84</v>
      </c>
      <c r="AV1175" s="14" t="s">
        <v>84</v>
      </c>
      <c r="AW1175" s="14" t="s">
        <v>36</v>
      </c>
      <c r="AX1175" s="14" t="s">
        <v>74</v>
      </c>
      <c r="AY1175" s="246" t="s">
        <v>141</v>
      </c>
    </row>
    <row r="1176" spans="1:51" s="14" customFormat="1" ht="12">
      <c r="A1176" s="14"/>
      <c r="B1176" s="236"/>
      <c r="C1176" s="237"/>
      <c r="D1176" s="227" t="s">
        <v>152</v>
      </c>
      <c r="E1176" s="238" t="s">
        <v>19</v>
      </c>
      <c r="F1176" s="239" t="s">
        <v>1367</v>
      </c>
      <c r="G1176" s="237"/>
      <c r="H1176" s="240">
        <v>59.5</v>
      </c>
      <c r="I1176" s="241"/>
      <c r="J1176" s="237"/>
      <c r="K1176" s="237"/>
      <c r="L1176" s="242"/>
      <c r="M1176" s="243"/>
      <c r="N1176" s="244"/>
      <c r="O1176" s="244"/>
      <c r="P1176" s="244"/>
      <c r="Q1176" s="244"/>
      <c r="R1176" s="244"/>
      <c r="S1176" s="244"/>
      <c r="T1176" s="245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6" t="s">
        <v>152</v>
      </c>
      <c r="AU1176" s="246" t="s">
        <v>84</v>
      </c>
      <c r="AV1176" s="14" t="s">
        <v>84</v>
      </c>
      <c r="AW1176" s="14" t="s">
        <v>36</v>
      </c>
      <c r="AX1176" s="14" t="s">
        <v>74</v>
      </c>
      <c r="AY1176" s="246" t="s">
        <v>141</v>
      </c>
    </row>
    <row r="1177" spans="1:51" s="13" customFormat="1" ht="12">
      <c r="A1177" s="13"/>
      <c r="B1177" s="225"/>
      <c r="C1177" s="226"/>
      <c r="D1177" s="227" t="s">
        <v>152</v>
      </c>
      <c r="E1177" s="228" t="s">
        <v>19</v>
      </c>
      <c r="F1177" s="229" t="s">
        <v>196</v>
      </c>
      <c r="G1177" s="226"/>
      <c r="H1177" s="228" t="s">
        <v>19</v>
      </c>
      <c r="I1177" s="230"/>
      <c r="J1177" s="226"/>
      <c r="K1177" s="226"/>
      <c r="L1177" s="231"/>
      <c r="M1177" s="232"/>
      <c r="N1177" s="233"/>
      <c r="O1177" s="233"/>
      <c r="P1177" s="233"/>
      <c r="Q1177" s="233"/>
      <c r="R1177" s="233"/>
      <c r="S1177" s="233"/>
      <c r="T1177" s="23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5" t="s">
        <v>152</v>
      </c>
      <c r="AU1177" s="235" t="s">
        <v>84</v>
      </c>
      <c r="AV1177" s="13" t="s">
        <v>82</v>
      </c>
      <c r="AW1177" s="13" t="s">
        <v>36</v>
      </c>
      <c r="AX1177" s="13" t="s">
        <v>74</v>
      </c>
      <c r="AY1177" s="235" t="s">
        <v>141</v>
      </c>
    </row>
    <row r="1178" spans="1:51" s="14" customFormat="1" ht="12">
      <c r="A1178" s="14"/>
      <c r="B1178" s="236"/>
      <c r="C1178" s="237"/>
      <c r="D1178" s="227" t="s">
        <v>152</v>
      </c>
      <c r="E1178" s="238" t="s">
        <v>19</v>
      </c>
      <c r="F1178" s="239" t="s">
        <v>763</v>
      </c>
      <c r="G1178" s="237"/>
      <c r="H1178" s="240">
        <v>121</v>
      </c>
      <c r="I1178" s="241"/>
      <c r="J1178" s="237"/>
      <c r="K1178" s="237"/>
      <c r="L1178" s="242"/>
      <c r="M1178" s="243"/>
      <c r="N1178" s="244"/>
      <c r="O1178" s="244"/>
      <c r="P1178" s="244"/>
      <c r="Q1178" s="244"/>
      <c r="R1178" s="244"/>
      <c r="S1178" s="244"/>
      <c r="T1178" s="24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46" t="s">
        <v>152</v>
      </c>
      <c r="AU1178" s="246" t="s">
        <v>84</v>
      </c>
      <c r="AV1178" s="14" t="s">
        <v>84</v>
      </c>
      <c r="AW1178" s="14" t="s">
        <v>36</v>
      </c>
      <c r="AX1178" s="14" t="s">
        <v>74</v>
      </c>
      <c r="AY1178" s="246" t="s">
        <v>141</v>
      </c>
    </row>
    <row r="1179" spans="1:51" s="14" customFormat="1" ht="12">
      <c r="A1179" s="14"/>
      <c r="B1179" s="236"/>
      <c r="C1179" s="237"/>
      <c r="D1179" s="227" t="s">
        <v>152</v>
      </c>
      <c r="E1179" s="238" t="s">
        <v>19</v>
      </c>
      <c r="F1179" s="239" t="s">
        <v>529</v>
      </c>
      <c r="G1179" s="237"/>
      <c r="H1179" s="240">
        <v>67</v>
      </c>
      <c r="I1179" s="241"/>
      <c r="J1179" s="237"/>
      <c r="K1179" s="237"/>
      <c r="L1179" s="242"/>
      <c r="M1179" s="243"/>
      <c r="N1179" s="244"/>
      <c r="O1179" s="244"/>
      <c r="P1179" s="244"/>
      <c r="Q1179" s="244"/>
      <c r="R1179" s="244"/>
      <c r="S1179" s="244"/>
      <c r="T1179" s="24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6" t="s">
        <v>152</v>
      </c>
      <c r="AU1179" s="246" t="s">
        <v>84</v>
      </c>
      <c r="AV1179" s="14" t="s">
        <v>84</v>
      </c>
      <c r="AW1179" s="14" t="s">
        <v>36</v>
      </c>
      <c r="AX1179" s="14" t="s">
        <v>74</v>
      </c>
      <c r="AY1179" s="246" t="s">
        <v>141</v>
      </c>
    </row>
    <row r="1180" spans="1:51" s="13" customFormat="1" ht="12">
      <c r="A1180" s="13"/>
      <c r="B1180" s="225"/>
      <c r="C1180" s="226"/>
      <c r="D1180" s="227" t="s">
        <v>152</v>
      </c>
      <c r="E1180" s="228" t="s">
        <v>19</v>
      </c>
      <c r="F1180" s="229" t="s">
        <v>194</v>
      </c>
      <c r="G1180" s="226"/>
      <c r="H1180" s="228" t="s">
        <v>19</v>
      </c>
      <c r="I1180" s="230"/>
      <c r="J1180" s="226"/>
      <c r="K1180" s="226"/>
      <c r="L1180" s="231"/>
      <c r="M1180" s="232"/>
      <c r="N1180" s="233"/>
      <c r="O1180" s="233"/>
      <c r="P1180" s="233"/>
      <c r="Q1180" s="233"/>
      <c r="R1180" s="233"/>
      <c r="S1180" s="233"/>
      <c r="T1180" s="23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5" t="s">
        <v>152</v>
      </c>
      <c r="AU1180" s="235" t="s">
        <v>84</v>
      </c>
      <c r="AV1180" s="13" t="s">
        <v>82</v>
      </c>
      <c r="AW1180" s="13" t="s">
        <v>36</v>
      </c>
      <c r="AX1180" s="13" t="s">
        <v>74</v>
      </c>
      <c r="AY1180" s="235" t="s">
        <v>141</v>
      </c>
    </row>
    <row r="1181" spans="1:51" s="14" customFormat="1" ht="12">
      <c r="A1181" s="14"/>
      <c r="B1181" s="236"/>
      <c r="C1181" s="237"/>
      <c r="D1181" s="227" t="s">
        <v>152</v>
      </c>
      <c r="E1181" s="238" t="s">
        <v>19</v>
      </c>
      <c r="F1181" s="239" t="s">
        <v>318</v>
      </c>
      <c r="G1181" s="237"/>
      <c r="H1181" s="240">
        <v>27</v>
      </c>
      <c r="I1181" s="241"/>
      <c r="J1181" s="237"/>
      <c r="K1181" s="237"/>
      <c r="L1181" s="242"/>
      <c r="M1181" s="243"/>
      <c r="N1181" s="244"/>
      <c r="O1181" s="244"/>
      <c r="P1181" s="244"/>
      <c r="Q1181" s="244"/>
      <c r="R1181" s="244"/>
      <c r="S1181" s="244"/>
      <c r="T1181" s="245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6" t="s">
        <v>152</v>
      </c>
      <c r="AU1181" s="246" t="s">
        <v>84</v>
      </c>
      <c r="AV1181" s="14" t="s">
        <v>84</v>
      </c>
      <c r="AW1181" s="14" t="s">
        <v>36</v>
      </c>
      <c r="AX1181" s="14" t="s">
        <v>74</v>
      </c>
      <c r="AY1181" s="246" t="s">
        <v>141</v>
      </c>
    </row>
    <row r="1182" spans="1:51" s="14" customFormat="1" ht="12">
      <c r="A1182" s="14"/>
      <c r="B1182" s="236"/>
      <c r="C1182" s="237"/>
      <c r="D1182" s="227" t="s">
        <v>152</v>
      </c>
      <c r="E1182" s="238" t="s">
        <v>19</v>
      </c>
      <c r="F1182" s="239" t="s">
        <v>395</v>
      </c>
      <c r="G1182" s="237"/>
      <c r="H1182" s="240">
        <v>39</v>
      </c>
      <c r="I1182" s="241"/>
      <c r="J1182" s="237"/>
      <c r="K1182" s="237"/>
      <c r="L1182" s="242"/>
      <c r="M1182" s="243"/>
      <c r="N1182" s="244"/>
      <c r="O1182" s="244"/>
      <c r="P1182" s="244"/>
      <c r="Q1182" s="244"/>
      <c r="R1182" s="244"/>
      <c r="S1182" s="244"/>
      <c r="T1182" s="24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6" t="s">
        <v>152</v>
      </c>
      <c r="AU1182" s="246" t="s">
        <v>84</v>
      </c>
      <c r="AV1182" s="14" t="s">
        <v>84</v>
      </c>
      <c r="AW1182" s="14" t="s">
        <v>36</v>
      </c>
      <c r="AX1182" s="14" t="s">
        <v>74</v>
      </c>
      <c r="AY1182" s="246" t="s">
        <v>141</v>
      </c>
    </row>
    <row r="1183" spans="1:51" s="14" customFormat="1" ht="12">
      <c r="A1183" s="14"/>
      <c r="B1183" s="236"/>
      <c r="C1183" s="237"/>
      <c r="D1183" s="227" t="s">
        <v>152</v>
      </c>
      <c r="E1183" s="238" t="s">
        <v>19</v>
      </c>
      <c r="F1183" s="239" t="s">
        <v>1368</v>
      </c>
      <c r="G1183" s="237"/>
      <c r="H1183" s="240">
        <v>26.5</v>
      </c>
      <c r="I1183" s="241"/>
      <c r="J1183" s="237"/>
      <c r="K1183" s="237"/>
      <c r="L1183" s="242"/>
      <c r="M1183" s="243"/>
      <c r="N1183" s="244"/>
      <c r="O1183" s="244"/>
      <c r="P1183" s="244"/>
      <c r="Q1183" s="244"/>
      <c r="R1183" s="244"/>
      <c r="S1183" s="244"/>
      <c r="T1183" s="245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46" t="s">
        <v>152</v>
      </c>
      <c r="AU1183" s="246" t="s">
        <v>84</v>
      </c>
      <c r="AV1183" s="14" t="s">
        <v>84</v>
      </c>
      <c r="AW1183" s="14" t="s">
        <v>36</v>
      </c>
      <c r="AX1183" s="14" t="s">
        <v>74</v>
      </c>
      <c r="AY1183" s="246" t="s">
        <v>141</v>
      </c>
    </row>
    <row r="1184" spans="1:51" s="13" customFormat="1" ht="12">
      <c r="A1184" s="13"/>
      <c r="B1184" s="225"/>
      <c r="C1184" s="226"/>
      <c r="D1184" s="227" t="s">
        <v>152</v>
      </c>
      <c r="E1184" s="228" t="s">
        <v>19</v>
      </c>
      <c r="F1184" s="229" t="s">
        <v>1369</v>
      </c>
      <c r="G1184" s="226"/>
      <c r="H1184" s="228" t="s">
        <v>19</v>
      </c>
      <c r="I1184" s="230"/>
      <c r="J1184" s="226"/>
      <c r="K1184" s="226"/>
      <c r="L1184" s="231"/>
      <c r="M1184" s="232"/>
      <c r="N1184" s="233"/>
      <c r="O1184" s="233"/>
      <c r="P1184" s="233"/>
      <c r="Q1184" s="233"/>
      <c r="R1184" s="233"/>
      <c r="S1184" s="233"/>
      <c r="T1184" s="23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5" t="s">
        <v>152</v>
      </c>
      <c r="AU1184" s="235" t="s">
        <v>84</v>
      </c>
      <c r="AV1184" s="13" t="s">
        <v>82</v>
      </c>
      <c r="AW1184" s="13" t="s">
        <v>36</v>
      </c>
      <c r="AX1184" s="13" t="s">
        <v>74</v>
      </c>
      <c r="AY1184" s="235" t="s">
        <v>141</v>
      </c>
    </row>
    <row r="1185" spans="1:51" s="14" customFormat="1" ht="12">
      <c r="A1185" s="14"/>
      <c r="B1185" s="236"/>
      <c r="C1185" s="237"/>
      <c r="D1185" s="227" t="s">
        <v>152</v>
      </c>
      <c r="E1185" s="238" t="s">
        <v>19</v>
      </c>
      <c r="F1185" s="239" t="s">
        <v>346</v>
      </c>
      <c r="G1185" s="237"/>
      <c r="H1185" s="240">
        <v>31</v>
      </c>
      <c r="I1185" s="241"/>
      <c r="J1185" s="237"/>
      <c r="K1185" s="237"/>
      <c r="L1185" s="242"/>
      <c r="M1185" s="243"/>
      <c r="N1185" s="244"/>
      <c r="O1185" s="244"/>
      <c r="P1185" s="244"/>
      <c r="Q1185" s="244"/>
      <c r="R1185" s="244"/>
      <c r="S1185" s="244"/>
      <c r="T1185" s="245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6" t="s">
        <v>152</v>
      </c>
      <c r="AU1185" s="246" t="s">
        <v>84</v>
      </c>
      <c r="AV1185" s="14" t="s">
        <v>84</v>
      </c>
      <c r="AW1185" s="14" t="s">
        <v>36</v>
      </c>
      <c r="AX1185" s="14" t="s">
        <v>74</v>
      </c>
      <c r="AY1185" s="246" t="s">
        <v>141</v>
      </c>
    </row>
    <row r="1186" spans="1:51" s="14" customFormat="1" ht="12">
      <c r="A1186" s="14"/>
      <c r="B1186" s="236"/>
      <c r="C1186" s="237"/>
      <c r="D1186" s="227" t="s">
        <v>152</v>
      </c>
      <c r="E1186" s="238" t="s">
        <v>19</v>
      </c>
      <c r="F1186" s="239" t="s">
        <v>419</v>
      </c>
      <c r="G1186" s="237"/>
      <c r="H1186" s="240">
        <v>43</v>
      </c>
      <c r="I1186" s="241"/>
      <c r="J1186" s="237"/>
      <c r="K1186" s="237"/>
      <c r="L1186" s="242"/>
      <c r="M1186" s="243"/>
      <c r="N1186" s="244"/>
      <c r="O1186" s="244"/>
      <c r="P1186" s="244"/>
      <c r="Q1186" s="244"/>
      <c r="R1186" s="244"/>
      <c r="S1186" s="244"/>
      <c r="T1186" s="245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6" t="s">
        <v>152</v>
      </c>
      <c r="AU1186" s="246" t="s">
        <v>84</v>
      </c>
      <c r="AV1186" s="14" t="s">
        <v>84</v>
      </c>
      <c r="AW1186" s="14" t="s">
        <v>36</v>
      </c>
      <c r="AX1186" s="14" t="s">
        <v>74</v>
      </c>
      <c r="AY1186" s="246" t="s">
        <v>141</v>
      </c>
    </row>
    <row r="1187" spans="1:51" s="14" customFormat="1" ht="12">
      <c r="A1187" s="14"/>
      <c r="B1187" s="236"/>
      <c r="C1187" s="237"/>
      <c r="D1187" s="227" t="s">
        <v>152</v>
      </c>
      <c r="E1187" s="238" t="s">
        <v>19</v>
      </c>
      <c r="F1187" s="239" t="s">
        <v>330</v>
      </c>
      <c r="G1187" s="237"/>
      <c r="H1187" s="240">
        <v>29</v>
      </c>
      <c r="I1187" s="241"/>
      <c r="J1187" s="237"/>
      <c r="K1187" s="237"/>
      <c r="L1187" s="242"/>
      <c r="M1187" s="243"/>
      <c r="N1187" s="244"/>
      <c r="O1187" s="244"/>
      <c r="P1187" s="244"/>
      <c r="Q1187" s="244"/>
      <c r="R1187" s="244"/>
      <c r="S1187" s="244"/>
      <c r="T1187" s="245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46" t="s">
        <v>152</v>
      </c>
      <c r="AU1187" s="246" t="s">
        <v>84</v>
      </c>
      <c r="AV1187" s="14" t="s">
        <v>84</v>
      </c>
      <c r="AW1187" s="14" t="s">
        <v>36</v>
      </c>
      <c r="AX1187" s="14" t="s">
        <v>74</v>
      </c>
      <c r="AY1187" s="246" t="s">
        <v>141</v>
      </c>
    </row>
    <row r="1188" spans="1:51" s="13" customFormat="1" ht="12">
      <c r="A1188" s="13"/>
      <c r="B1188" s="225"/>
      <c r="C1188" s="226"/>
      <c r="D1188" s="227" t="s">
        <v>152</v>
      </c>
      <c r="E1188" s="228" t="s">
        <v>19</v>
      </c>
      <c r="F1188" s="229" t="s">
        <v>153</v>
      </c>
      <c r="G1188" s="226"/>
      <c r="H1188" s="228" t="s">
        <v>19</v>
      </c>
      <c r="I1188" s="230"/>
      <c r="J1188" s="226"/>
      <c r="K1188" s="226"/>
      <c r="L1188" s="231"/>
      <c r="M1188" s="232"/>
      <c r="N1188" s="233"/>
      <c r="O1188" s="233"/>
      <c r="P1188" s="233"/>
      <c r="Q1188" s="233"/>
      <c r="R1188" s="233"/>
      <c r="S1188" s="233"/>
      <c r="T1188" s="234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5" t="s">
        <v>152</v>
      </c>
      <c r="AU1188" s="235" t="s">
        <v>84</v>
      </c>
      <c r="AV1188" s="13" t="s">
        <v>82</v>
      </c>
      <c r="AW1188" s="13" t="s">
        <v>36</v>
      </c>
      <c r="AX1188" s="13" t="s">
        <v>74</v>
      </c>
      <c r="AY1188" s="235" t="s">
        <v>141</v>
      </c>
    </row>
    <row r="1189" spans="1:51" s="14" customFormat="1" ht="12">
      <c r="A1189" s="14"/>
      <c r="B1189" s="236"/>
      <c r="C1189" s="237"/>
      <c r="D1189" s="227" t="s">
        <v>152</v>
      </c>
      <c r="E1189" s="238" t="s">
        <v>19</v>
      </c>
      <c r="F1189" s="239" t="s">
        <v>754</v>
      </c>
      <c r="G1189" s="237"/>
      <c r="H1189" s="240">
        <v>119</v>
      </c>
      <c r="I1189" s="241"/>
      <c r="J1189" s="237"/>
      <c r="K1189" s="237"/>
      <c r="L1189" s="242"/>
      <c r="M1189" s="243"/>
      <c r="N1189" s="244"/>
      <c r="O1189" s="244"/>
      <c r="P1189" s="244"/>
      <c r="Q1189" s="244"/>
      <c r="R1189" s="244"/>
      <c r="S1189" s="244"/>
      <c r="T1189" s="245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46" t="s">
        <v>152</v>
      </c>
      <c r="AU1189" s="246" t="s">
        <v>84</v>
      </c>
      <c r="AV1189" s="14" t="s">
        <v>84</v>
      </c>
      <c r="AW1189" s="14" t="s">
        <v>36</v>
      </c>
      <c r="AX1189" s="14" t="s">
        <v>74</v>
      </c>
      <c r="AY1189" s="246" t="s">
        <v>141</v>
      </c>
    </row>
    <row r="1190" spans="1:51" s="13" customFormat="1" ht="12">
      <c r="A1190" s="13"/>
      <c r="B1190" s="225"/>
      <c r="C1190" s="226"/>
      <c r="D1190" s="227" t="s">
        <v>152</v>
      </c>
      <c r="E1190" s="228" t="s">
        <v>19</v>
      </c>
      <c r="F1190" s="229" t="s">
        <v>1370</v>
      </c>
      <c r="G1190" s="226"/>
      <c r="H1190" s="228" t="s">
        <v>19</v>
      </c>
      <c r="I1190" s="230"/>
      <c r="J1190" s="226"/>
      <c r="K1190" s="226"/>
      <c r="L1190" s="231"/>
      <c r="M1190" s="232"/>
      <c r="N1190" s="233"/>
      <c r="O1190" s="233"/>
      <c r="P1190" s="233"/>
      <c r="Q1190" s="233"/>
      <c r="R1190" s="233"/>
      <c r="S1190" s="233"/>
      <c r="T1190" s="234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5" t="s">
        <v>152</v>
      </c>
      <c r="AU1190" s="235" t="s">
        <v>84</v>
      </c>
      <c r="AV1190" s="13" t="s">
        <v>82</v>
      </c>
      <c r="AW1190" s="13" t="s">
        <v>36</v>
      </c>
      <c r="AX1190" s="13" t="s">
        <v>74</v>
      </c>
      <c r="AY1190" s="235" t="s">
        <v>141</v>
      </c>
    </row>
    <row r="1191" spans="1:51" s="14" customFormat="1" ht="12">
      <c r="A1191" s="14"/>
      <c r="B1191" s="236"/>
      <c r="C1191" s="237"/>
      <c r="D1191" s="227" t="s">
        <v>152</v>
      </c>
      <c r="E1191" s="238" t="s">
        <v>19</v>
      </c>
      <c r="F1191" s="239" t="s">
        <v>717</v>
      </c>
      <c r="G1191" s="237"/>
      <c r="H1191" s="240">
        <v>111</v>
      </c>
      <c r="I1191" s="241"/>
      <c r="J1191" s="237"/>
      <c r="K1191" s="237"/>
      <c r="L1191" s="242"/>
      <c r="M1191" s="243"/>
      <c r="N1191" s="244"/>
      <c r="O1191" s="244"/>
      <c r="P1191" s="244"/>
      <c r="Q1191" s="244"/>
      <c r="R1191" s="244"/>
      <c r="S1191" s="244"/>
      <c r="T1191" s="245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6" t="s">
        <v>152</v>
      </c>
      <c r="AU1191" s="246" t="s">
        <v>84</v>
      </c>
      <c r="AV1191" s="14" t="s">
        <v>84</v>
      </c>
      <c r="AW1191" s="14" t="s">
        <v>36</v>
      </c>
      <c r="AX1191" s="14" t="s">
        <v>74</v>
      </c>
      <c r="AY1191" s="246" t="s">
        <v>141</v>
      </c>
    </row>
    <row r="1192" spans="1:51" s="13" customFormat="1" ht="12">
      <c r="A1192" s="13"/>
      <c r="B1192" s="225"/>
      <c r="C1192" s="226"/>
      <c r="D1192" s="227" t="s">
        <v>152</v>
      </c>
      <c r="E1192" s="228" t="s">
        <v>19</v>
      </c>
      <c r="F1192" s="229" t="s">
        <v>1371</v>
      </c>
      <c r="G1192" s="226"/>
      <c r="H1192" s="228" t="s">
        <v>19</v>
      </c>
      <c r="I1192" s="230"/>
      <c r="J1192" s="226"/>
      <c r="K1192" s="226"/>
      <c r="L1192" s="231"/>
      <c r="M1192" s="232"/>
      <c r="N1192" s="233"/>
      <c r="O1192" s="233"/>
      <c r="P1192" s="233"/>
      <c r="Q1192" s="233"/>
      <c r="R1192" s="233"/>
      <c r="S1192" s="233"/>
      <c r="T1192" s="23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5" t="s">
        <v>152</v>
      </c>
      <c r="AU1192" s="235" t="s">
        <v>84</v>
      </c>
      <c r="AV1192" s="13" t="s">
        <v>82</v>
      </c>
      <c r="AW1192" s="13" t="s">
        <v>36</v>
      </c>
      <c r="AX1192" s="13" t="s">
        <v>74</v>
      </c>
      <c r="AY1192" s="235" t="s">
        <v>141</v>
      </c>
    </row>
    <row r="1193" spans="1:51" s="14" customFormat="1" ht="12">
      <c r="A1193" s="14"/>
      <c r="B1193" s="236"/>
      <c r="C1193" s="237"/>
      <c r="D1193" s="227" t="s">
        <v>152</v>
      </c>
      <c r="E1193" s="238" t="s">
        <v>19</v>
      </c>
      <c r="F1193" s="239" t="s">
        <v>586</v>
      </c>
      <c r="G1193" s="237"/>
      <c r="H1193" s="240">
        <v>81</v>
      </c>
      <c r="I1193" s="241"/>
      <c r="J1193" s="237"/>
      <c r="K1193" s="237"/>
      <c r="L1193" s="242"/>
      <c r="M1193" s="243"/>
      <c r="N1193" s="244"/>
      <c r="O1193" s="244"/>
      <c r="P1193" s="244"/>
      <c r="Q1193" s="244"/>
      <c r="R1193" s="244"/>
      <c r="S1193" s="244"/>
      <c r="T1193" s="245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6" t="s">
        <v>152</v>
      </c>
      <c r="AU1193" s="246" t="s">
        <v>84</v>
      </c>
      <c r="AV1193" s="14" t="s">
        <v>84</v>
      </c>
      <c r="AW1193" s="14" t="s">
        <v>36</v>
      </c>
      <c r="AX1193" s="14" t="s">
        <v>74</v>
      </c>
      <c r="AY1193" s="246" t="s">
        <v>141</v>
      </c>
    </row>
    <row r="1194" spans="1:51" s="13" customFormat="1" ht="12">
      <c r="A1194" s="13"/>
      <c r="B1194" s="225"/>
      <c r="C1194" s="226"/>
      <c r="D1194" s="227" t="s">
        <v>152</v>
      </c>
      <c r="E1194" s="228" t="s">
        <v>19</v>
      </c>
      <c r="F1194" s="229" t="s">
        <v>1372</v>
      </c>
      <c r="G1194" s="226"/>
      <c r="H1194" s="228" t="s">
        <v>19</v>
      </c>
      <c r="I1194" s="230"/>
      <c r="J1194" s="226"/>
      <c r="K1194" s="226"/>
      <c r="L1194" s="231"/>
      <c r="M1194" s="232"/>
      <c r="N1194" s="233"/>
      <c r="O1194" s="233"/>
      <c r="P1194" s="233"/>
      <c r="Q1194" s="233"/>
      <c r="R1194" s="233"/>
      <c r="S1194" s="233"/>
      <c r="T1194" s="23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5" t="s">
        <v>152</v>
      </c>
      <c r="AU1194" s="235" t="s">
        <v>84</v>
      </c>
      <c r="AV1194" s="13" t="s">
        <v>82</v>
      </c>
      <c r="AW1194" s="13" t="s">
        <v>36</v>
      </c>
      <c r="AX1194" s="13" t="s">
        <v>74</v>
      </c>
      <c r="AY1194" s="235" t="s">
        <v>141</v>
      </c>
    </row>
    <row r="1195" spans="1:51" s="14" customFormat="1" ht="12">
      <c r="A1195" s="14"/>
      <c r="B1195" s="236"/>
      <c r="C1195" s="237"/>
      <c r="D1195" s="227" t="s">
        <v>152</v>
      </c>
      <c r="E1195" s="238" t="s">
        <v>19</v>
      </c>
      <c r="F1195" s="239" t="s">
        <v>626</v>
      </c>
      <c r="G1195" s="237"/>
      <c r="H1195" s="240">
        <v>90</v>
      </c>
      <c r="I1195" s="241"/>
      <c r="J1195" s="237"/>
      <c r="K1195" s="237"/>
      <c r="L1195" s="242"/>
      <c r="M1195" s="243"/>
      <c r="N1195" s="244"/>
      <c r="O1195" s="244"/>
      <c r="P1195" s="244"/>
      <c r="Q1195" s="244"/>
      <c r="R1195" s="244"/>
      <c r="S1195" s="244"/>
      <c r="T1195" s="245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46" t="s">
        <v>152</v>
      </c>
      <c r="AU1195" s="246" t="s">
        <v>84</v>
      </c>
      <c r="AV1195" s="14" t="s">
        <v>84</v>
      </c>
      <c r="AW1195" s="14" t="s">
        <v>36</v>
      </c>
      <c r="AX1195" s="14" t="s">
        <v>74</v>
      </c>
      <c r="AY1195" s="246" t="s">
        <v>141</v>
      </c>
    </row>
    <row r="1196" spans="1:51" s="15" customFormat="1" ht="12">
      <c r="A1196" s="15"/>
      <c r="B1196" s="247"/>
      <c r="C1196" s="248"/>
      <c r="D1196" s="227" t="s">
        <v>152</v>
      </c>
      <c r="E1196" s="249" t="s">
        <v>19</v>
      </c>
      <c r="F1196" s="250" t="s">
        <v>205</v>
      </c>
      <c r="G1196" s="248"/>
      <c r="H1196" s="251">
        <v>1336.5</v>
      </c>
      <c r="I1196" s="252"/>
      <c r="J1196" s="248"/>
      <c r="K1196" s="248"/>
      <c r="L1196" s="253"/>
      <c r="M1196" s="254"/>
      <c r="N1196" s="255"/>
      <c r="O1196" s="255"/>
      <c r="P1196" s="255"/>
      <c r="Q1196" s="255"/>
      <c r="R1196" s="255"/>
      <c r="S1196" s="255"/>
      <c r="T1196" s="256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57" t="s">
        <v>152</v>
      </c>
      <c r="AU1196" s="257" t="s">
        <v>84</v>
      </c>
      <c r="AV1196" s="15" t="s">
        <v>142</v>
      </c>
      <c r="AW1196" s="15" t="s">
        <v>36</v>
      </c>
      <c r="AX1196" s="15" t="s">
        <v>82</v>
      </c>
      <c r="AY1196" s="257" t="s">
        <v>141</v>
      </c>
    </row>
    <row r="1197" spans="1:65" s="2" customFormat="1" ht="16.5" customHeight="1">
      <c r="A1197" s="40"/>
      <c r="B1197" s="41"/>
      <c r="C1197" s="261" t="s">
        <v>1447</v>
      </c>
      <c r="D1197" s="261" t="s">
        <v>400</v>
      </c>
      <c r="E1197" s="262" t="s">
        <v>1448</v>
      </c>
      <c r="F1197" s="263" t="s">
        <v>1449</v>
      </c>
      <c r="G1197" s="264" t="s">
        <v>834</v>
      </c>
      <c r="H1197" s="265">
        <v>935.55</v>
      </c>
      <c r="I1197" s="266"/>
      <c r="J1197" s="267">
        <f>ROUND(I1197*H1197,2)</f>
        <v>0</v>
      </c>
      <c r="K1197" s="263" t="s">
        <v>148</v>
      </c>
      <c r="L1197" s="268"/>
      <c r="M1197" s="269" t="s">
        <v>19</v>
      </c>
      <c r="N1197" s="270" t="s">
        <v>45</v>
      </c>
      <c r="O1197" s="86"/>
      <c r="P1197" s="216">
        <f>O1197*H1197</f>
        <v>0</v>
      </c>
      <c r="Q1197" s="216">
        <v>0.001</v>
      </c>
      <c r="R1197" s="216">
        <f>Q1197*H1197</f>
        <v>0.93555</v>
      </c>
      <c r="S1197" s="216">
        <v>0</v>
      </c>
      <c r="T1197" s="217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18" t="s">
        <v>351</v>
      </c>
      <c r="AT1197" s="218" t="s">
        <v>400</v>
      </c>
      <c r="AU1197" s="218" t="s">
        <v>84</v>
      </c>
      <c r="AY1197" s="19" t="s">
        <v>141</v>
      </c>
      <c r="BE1197" s="219">
        <f>IF(N1197="základní",J1197,0)</f>
        <v>0</v>
      </c>
      <c r="BF1197" s="219">
        <f>IF(N1197="snížená",J1197,0)</f>
        <v>0</v>
      </c>
      <c r="BG1197" s="219">
        <f>IF(N1197="zákl. přenesená",J1197,0)</f>
        <v>0</v>
      </c>
      <c r="BH1197" s="219">
        <f>IF(N1197="sníž. přenesená",J1197,0)</f>
        <v>0</v>
      </c>
      <c r="BI1197" s="219">
        <f>IF(N1197="nulová",J1197,0)</f>
        <v>0</v>
      </c>
      <c r="BJ1197" s="19" t="s">
        <v>82</v>
      </c>
      <c r="BK1197" s="219">
        <f>ROUND(I1197*H1197,2)</f>
        <v>0</v>
      </c>
      <c r="BL1197" s="19" t="s">
        <v>245</v>
      </c>
      <c r="BM1197" s="218" t="s">
        <v>1450</v>
      </c>
    </row>
    <row r="1198" spans="1:51" s="14" customFormat="1" ht="12">
      <c r="A1198" s="14"/>
      <c r="B1198" s="236"/>
      <c r="C1198" s="237"/>
      <c r="D1198" s="227" t="s">
        <v>152</v>
      </c>
      <c r="E1198" s="237"/>
      <c r="F1198" s="239" t="s">
        <v>1451</v>
      </c>
      <c r="G1198" s="237"/>
      <c r="H1198" s="240">
        <v>935.55</v>
      </c>
      <c r="I1198" s="241"/>
      <c r="J1198" s="237"/>
      <c r="K1198" s="237"/>
      <c r="L1198" s="242"/>
      <c r="M1198" s="243"/>
      <c r="N1198" s="244"/>
      <c r="O1198" s="244"/>
      <c r="P1198" s="244"/>
      <c r="Q1198" s="244"/>
      <c r="R1198" s="244"/>
      <c r="S1198" s="244"/>
      <c r="T1198" s="245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6" t="s">
        <v>152</v>
      </c>
      <c r="AU1198" s="246" t="s">
        <v>84</v>
      </c>
      <c r="AV1198" s="14" t="s">
        <v>84</v>
      </c>
      <c r="AW1198" s="14" t="s">
        <v>4</v>
      </c>
      <c r="AX1198" s="14" t="s">
        <v>82</v>
      </c>
      <c r="AY1198" s="246" t="s">
        <v>141</v>
      </c>
    </row>
    <row r="1199" spans="1:65" s="2" customFormat="1" ht="16.5" customHeight="1">
      <c r="A1199" s="40"/>
      <c r="B1199" s="41"/>
      <c r="C1199" s="207" t="s">
        <v>1452</v>
      </c>
      <c r="D1199" s="207" t="s">
        <v>144</v>
      </c>
      <c r="E1199" s="208" t="s">
        <v>1453</v>
      </c>
      <c r="F1199" s="209" t="s">
        <v>1454</v>
      </c>
      <c r="G1199" s="210" t="s">
        <v>147</v>
      </c>
      <c r="H1199" s="211">
        <v>117.5</v>
      </c>
      <c r="I1199" s="212"/>
      <c r="J1199" s="213">
        <f>ROUND(I1199*H1199,2)</f>
        <v>0</v>
      </c>
      <c r="K1199" s="209" t="s">
        <v>148</v>
      </c>
      <c r="L1199" s="46"/>
      <c r="M1199" s="214" t="s">
        <v>19</v>
      </c>
      <c r="N1199" s="215" t="s">
        <v>45</v>
      </c>
      <c r="O1199" s="86"/>
      <c r="P1199" s="216">
        <f>O1199*H1199</f>
        <v>0</v>
      </c>
      <c r="Q1199" s="216">
        <v>0.0002</v>
      </c>
      <c r="R1199" s="216">
        <f>Q1199*H1199</f>
        <v>0.0235</v>
      </c>
      <c r="S1199" s="216">
        <v>0</v>
      </c>
      <c r="T1199" s="217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18" t="s">
        <v>245</v>
      </c>
      <c r="AT1199" s="218" t="s">
        <v>144</v>
      </c>
      <c r="AU1199" s="218" t="s">
        <v>84</v>
      </c>
      <c r="AY1199" s="19" t="s">
        <v>141</v>
      </c>
      <c r="BE1199" s="219">
        <f>IF(N1199="základní",J1199,0)</f>
        <v>0</v>
      </c>
      <c r="BF1199" s="219">
        <f>IF(N1199="snížená",J1199,0)</f>
        <v>0</v>
      </c>
      <c r="BG1199" s="219">
        <f>IF(N1199="zákl. přenesená",J1199,0)</f>
        <v>0</v>
      </c>
      <c r="BH1199" s="219">
        <f>IF(N1199="sníž. přenesená",J1199,0)</f>
        <v>0</v>
      </c>
      <c r="BI1199" s="219">
        <f>IF(N1199="nulová",J1199,0)</f>
        <v>0</v>
      </c>
      <c r="BJ1199" s="19" t="s">
        <v>82</v>
      </c>
      <c r="BK1199" s="219">
        <f>ROUND(I1199*H1199,2)</f>
        <v>0</v>
      </c>
      <c r="BL1199" s="19" t="s">
        <v>245</v>
      </c>
      <c r="BM1199" s="218" t="s">
        <v>1455</v>
      </c>
    </row>
    <row r="1200" spans="1:47" s="2" customFormat="1" ht="12">
      <c r="A1200" s="40"/>
      <c r="B1200" s="41"/>
      <c r="C1200" s="42"/>
      <c r="D1200" s="220" t="s">
        <v>150</v>
      </c>
      <c r="E1200" s="42"/>
      <c r="F1200" s="221" t="s">
        <v>1456</v>
      </c>
      <c r="G1200" s="42"/>
      <c r="H1200" s="42"/>
      <c r="I1200" s="222"/>
      <c r="J1200" s="42"/>
      <c r="K1200" s="42"/>
      <c r="L1200" s="46"/>
      <c r="M1200" s="223"/>
      <c r="N1200" s="224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150</v>
      </c>
      <c r="AU1200" s="19" t="s">
        <v>84</v>
      </c>
    </row>
    <row r="1201" spans="1:51" s="13" customFormat="1" ht="12">
      <c r="A1201" s="13"/>
      <c r="B1201" s="225"/>
      <c r="C1201" s="226"/>
      <c r="D1201" s="227" t="s">
        <v>152</v>
      </c>
      <c r="E1201" s="228" t="s">
        <v>19</v>
      </c>
      <c r="F1201" s="229" t="s">
        <v>1383</v>
      </c>
      <c r="G1201" s="226"/>
      <c r="H1201" s="228" t="s">
        <v>19</v>
      </c>
      <c r="I1201" s="230"/>
      <c r="J1201" s="226"/>
      <c r="K1201" s="226"/>
      <c r="L1201" s="231"/>
      <c r="M1201" s="232"/>
      <c r="N1201" s="233"/>
      <c r="O1201" s="233"/>
      <c r="P1201" s="233"/>
      <c r="Q1201" s="233"/>
      <c r="R1201" s="233"/>
      <c r="S1201" s="233"/>
      <c r="T1201" s="23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5" t="s">
        <v>152</v>
      </c>
      <c r="AU1201" s="235" t="s">
        <v>84</v>
      </c>
      <c r="AV1201" s="13" t="s">
        <v>82</v>
      </c>
      <c r="AW1201" s="13" t="s">
        <v>36</v>
      </c>
      <c r="AX1201" s="13" t="s">
        <v>74</v>
      </c>
      <c r="AY1201" s="235" t="s">
        <v>141</v>
      </c>
    </row>
    <row r="1202" spans="1:51" s="14" customFormat="1" ht="12">
      <c r="A1202" s="14"/>
      <c r="B1202" s="236"/>
      <c r="C1202" s="237"/>
      <c r="D1202" s="227" t="s">
        <v>152</v>
      </c>
      <c r="E1202" s="238" t="s">
        <v>19</v>
      </c>
      <c r="F1202" s="239" t="s">
        <v>323</v>
      </c>
      <c r="G1202" s="237"/>
      <c r="H1202" s="240">
        <v>28</v>
      </c>
      <c r="I1202" s="241"/>
      <c r="J1202" s="237"/>
      <c r="K1202" s="237"/>
      <c r="L1202" s="242"/>
      <c r="M1202" s="243"/>
      <c r="N1202" s="244"/>
      <c r="O1202" s="244"/>
      <c r="P1202" s="244"/>
      <c r="Q1202" s="244"/>
      <c r="R1202" s="244"/>
      <c r="S1202" s="244"/>
      <c r="T1202" s="245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6" t="s">
        <v>152</v>
      </c>
      <c r="AU1202" s="246" t="s">
        <v>84</v>
      </c>
      <c r="AV1202" s="14" t="s">
        <v>84</v>
      </c>
      <c r="AW1202" s="14" t="s">
        <v>36</v>
      </c>
      <c r="AX1202" s="14" t="s">
        <v>74</v>
      </c>
      <c r="AY1202" s="246" t="s">
        <v>141</v>
      </c>
    </row>
    <row r="1203" spans="1:51" s="13" customFormat="1" ht="12">
      <c r="A1203" s="13"/>
      <c r="B1203" s="225"/>
      <c r="C1203" s="226"/>
      <c r="D1203" s="227" t="s">
        <v>152</v>
      </c>
      <c r="E1203" s="228" t="s">
        <v>19</v>
      </c>
      <c r="F1203" s="229" t="s">
        <v>1384</v>
      </c>
      <c r="G1203" s="226"/>
      <c r="H1203" s="228" t="s">
        <v>19</v>
      </c>
      <c r="I1203" s="230"/>
      <c r="J1203" s="226"/>
      <c r="K1203" s="226"/>
      <c r="L1203" s="231"/>
      <c r="M1203" s="232"/>
      <c r="N1203" s="233"/>
      <c r="O1203" s="233"/>
      <c r="P1203" s="233"/>
      <c r="Q1203" s="233"/>
      <c r="R1203" s="233"/>
      <c r="S1203" s="233"/>
      <c r="T1203" s="23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5" t="s">
        <v>152</v>
      </c>
      <c r="AU1203" s="235" t="s">
        <v>84</v>
      </c>
      <c r="AV1203" s="13" t="s">
        <v>82</v>
      </c>
      <c r="AW1203" s="13" t="s">
        <v>36</v>
      </c>
      <c r="AX1203" s="13" t="s">
        <v>74</v>
      </c>
      <c r="AY1203" s="235" t="s">
        <v>141</v>
      </c>
    </row>
    <row r="1204" spans="1:51" s="14" customFormat="1" ht="12">
      <c r="A1204" s="14"/>
      <c r="B1204" s="236"/>
      <c r="C1204" s="237"/>
      <c r="D1204" s="227" t="s">
        <v>152</v>
      </c>
      <c r="E1204" s="238" t="s">
        <v>19</v>
      </c>
      <c r="F1204" s="239" t="s">
        <v>1385</v>
      </c>
      <c r="G1204" s="237"/>
      <c r="H1204" s="240">
        <v>6.5</v>
      </c>
      <c r="I1204" s="241"/>
      <c r="J1204" s="237"/>
      <c r="K1204" s="237"/>
      <c r="L1204" s="242"/>
      <c r="M1204" s="243"/>
      <c r="N1204" s="244"/>
      <c r="O1204" s="244"/>
      <c r="P1204" s="244"/>
      <c r="Q1204" s="244"/>
      <c r="R1204" s="244"/>
      <c r="S1204" s="244"/>
      <c r="T1204" s="245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6" t="s">
        <v>152</v>
      </c>
      <c r="AU1204" s="246" t="s">
        <v>84</v>
      </c>
      <c r="AV1204" s="14" t="s">
        <v>84</v>
      </c>
      <c r="AW1204" s="14" t="s">
        <v>36</v>
      </c>
      <c r="AX1204" s="14" t="s">
        <v>74</v>
      </c>
      <c r="AY1204" s="246" t="s">
        <v>141</v>
      </c>
    </row>
    <row r="1205" spans="1:51" s="13" customFormat="1" ht="12">
      <c r="A1205" s="13"/>
      <c r="B1205" s="225"/>
      <c r="C1205" s="226"/>
      <c r="D1205" s="227" t="s">
        <v>152</v>
      </c>
      <c r="E1205" s="228" t="s">
        <v>19</v>
      </c>
      <c r="F1205" s="229" t="s">
        <v>1386</v>
      </c>
      <c r="G1205" s="226"/>
      <c r="H1205" s="228" t="s">
        <v>19</v>
      </c>
      <c r="I1205" s="230"/>
      <c r="J1205" s="226"/>
      <c r="K1205" s="226"/>
      <c r="L1205" s="231"/>
      <c r="M1205" s="232"/>
      <c r="N1205" s="233"/>
      <c r="O1205" s="233"/>
      <c r="P1205" s="233"/>
      <c r="Q1205" s="233"/>
      <c r="R1205" s="233"/>
      <c r="S1205" s="233"/>
      <c r="T1205" s="23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5" t="s">
        <v>152</v>
      </c>
      <c r="AU1205" s="235" t="s">
        <v>84</v>
      </c>
      <c r="AV1205" s="13" t="s">
        <v>82</v>
      </c>
      <c r="AW1205" s="13" t="s">
        <v>36</v>
      </c>
      <c r="AX1205" s="13" t="s">
        <v>74</v>
      </c>
      <c r="AY1205" s="235" t="s">
        <v>141</v>
      </c>
    </row>
    <row r="1206" spans="1:51" s="14" customFormat="1" ht="12">
      <c r="A1206" s="14"/>
      <c r="B1206" s="236"/>
      <c r="C1206" s="237"/>
      <c r="D1206" s="227" t="s">
        <v>152</v>
      </c>
      <c r="E1206" s="238" t="s">
        <v>19</v>
      </c>
      <c r="F1206" s="239" t="s">
        <v>386</v>
      </c>
      <c r="G1206" s="237"/>
      <c r="H1206" s="240">
        <v>38</v>
      </c>
      <c r="I1206" s="241"/>
      <c r="J1206" s="237"/>
      <c r="K1206" s="237"/>
      <c r="L1206" s="242"/>
      <c r="M1206" s="243"/>
      <c r="N1206" s="244"/>
      <c r="O1206" s="244"/>
      <c r="P1206" s="244"/>
      <c r="Q1206" s="244"/>
      <c r="R1206" s="244"/>
      <c r="S1206" s="244"/>
      <c r="T1206" s="245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6" t="s">
        <v>152</v>
      </c>
      <c r="AU1206" s="246" t="s">
        <v>84</v>
      </c>
      <c r="AV1206" s="14" t="s">
        <v>84</v>
      </c>
      <c r="AW1206" s="14" t="s">
        <v>36</v>
      </c>
      <c r="AX1206" s="14" t="s">
        <v>74</v>
      </c>
      <c r="AY1206" s="246" t="s">
        <v>141</v>
      </c>
    </row>
    <row r="1207" spans="1:51" s="13" customFormat="1" ht="12">
      <c r="A1207" s="13"/>
      <c r="B1207" s="225"/>
      <c r="C1207" s="226"/>
      <c r="D1207" s="227" t="s">
        <v>152</v>
      </c>
      <c r="E1207" s="228" t="s">
        <v>19</v>
      </c>
      <c r="F1207" s="229" t="s">
        <v>1387</v>
      </c>
      <c r="G1207" s="226"/>
      <c r="H1207" s="228" t="s">
        <v>19</v>
      </c>
      <c r="I1207" s="230"/>
      <c r="J1207" s="226"/>
      <c r="K1207" s="226"/>
      <c r="L1207" s="231"/>
      <c r="M1207" s="232"/>
      <c r="N1207" s="233"/>
      <c r="O1207" s="233"/>
      <c r="P1207" s="233"/>
      <c r="Q1207" s="233"/>
      <c r="R1207" s="233"/>
      <c r="S1207" s="233"/>
      <c r="T1207" s="23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5" t="s">
        <v>152</v>
      </c>
      <c r="AU1207" s="235" t="s">
        <v>84</v>
      </c>
      <c r="AV1207" s="13" t="s">
        <v>82</v>
      </c>
      <c r="AW1207" s="13" t="s">
        <v>36</v>
      </c>
      <c r="AX1207" s="13" t="s">
        <v>74</v>
      </c>
      <c r="AY1207" s="235" t="s">
        <v>141</v>
      </c>
    </row>
    <row r="1208" spans="1:51" s="14" customFormat="1" ht="12">
      <c r="A1208" s="14"/>
      <c r="B1208" s="236"/>
      <c r="C1208" s="237"/>
      <c r="D1208" s="227" t="s">
        <v>152</v>
      </c>
      <c r="E1208" s="238" t="s">
        <v>19</v>
      </c>
      <c r="F1208" s="239" t="s">
        <v>330</v>
      </c>
      <c r="G1208" s="237"/>
      <c r="H1208" s="240">
        <v>29</v>
      </c>
      <c r="I1208" s="241"/>
      <c r="J1208" s="237"/>
      <c r="K1208" s="237"/>
      <c r="L1208" s="242"/>
      <c r="M1208" s="243"/>
      <c r="N1208" s="244"/>
      <c r="O1208" s="244"/>
      <c r="P1208" s="244"/>
      <c r="Q1208" s="244"/>
      <c r="R1208" s="244"/>
      <c r="S1208" s="244"/>
      <c r="T1208" s="245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6" t="s">
        <v>152</v>
      </c>
      <c r="AU1208" s="246" t="s">
        <v>84</v>
      </c>
      <c r="AV1208" s="14" t="s">
        <v>84</v>
      </c>
      <c r="AW1208" s="14" t="s">
        <v>36</v>
      </c>
      <c r="AX1208" s="14" t="s">
        <v>74</v>
      </c>
      <c r="AY1208" s="246" t="s">
        <v>141</v>
      </c>
    </row>
    <row r="1209" spans="1:51" s="13" customFormat="1" ht="12">
      <c r="A1209" s="13"/>
      <c r="B1209" s="225"/>
      <c r="C1209" s="226"/>
      <c r="D1209" s="227" t="s">
        <v>152</v>
      </c>
      <c r="E1209" s="228" t="s">
        <v>19</v>
      </c>
      <c r="F1209" s="229" t="s">
        <v>1388</v>
      </c>
      <c r="G1209" s="226"/>
      <c r="H1209" s="228" t="s">
        <v>19</v>
      </c>
      <c r="I1209" s="230"/>
      <c r="J1209" s="226"/>
      <c r="K1209" s="226"/>
      <c r="L1209" s="231"/>
      <c r="M1209" s="232"/>
      <c r="N1209" s="233"/>
      <c r="O1209" s="233"/>
      <c r="P1209" s="233"/>
      <c r="Q1209" s="233"/>
      <c r="R1209" s="233"/>
      <c r="S1209" s="233"/>
      <c r="T1209" s="23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5" t="s">
        <v>152</v>
      </c>
      <c r="AU1209" s="235" t="s">
        <v>84</v>
      </c>
      <c r="AV1209" s="13" t="s">
        <v>82</v>
      </c>
      <c r="AW1209" s="13" t="s">
        <v>36</v>
      </c>
      <c r="AX1209" s="13" t="s">
        <v>74</v>
      </c>
      <c r="AY1209" s="235" t="s">
        <v>141</v>
      </c>
    </row>
    <row r="1210" spans="1:51" s="14" customFormat="1" ht="12">
      <c r="A1210" s="14"/>
      <c r="B1210" s="236"/>
      <c r="C1210" s="237"/>
      <c r="D1210" s="227" t="s">
        <v>152</v>
      </c>
      <c r="E1210" s="238" t="s">
        <v>19</v>
      </c>
      <c r="F1210" s="239" t="s">
        <v>245</v>
      </c>
      <c r="G1210" s="237"/>
      <c r="H1210" s="240">
        <v>16</v>
      </c>
      <c r="I1210" s="241"/>
      <c r="J1210" s="237"/>
      <c r="K1210" s="237"/>
      <c r="L1210" s="242"/>
      <c r="M1210" s="243"/>
      <c r="N1210" s="244"/>
      <c r="O1210" s="244"/>
      <c r="P1210" s="244"/>
      <c r="Q1210" s="244"/>
      <c r="R1210" s="244"/>
      <c r="S1210" s="244"/>
      <c r="T1210" s="245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6" t="s">
        <v>152</v>
      </c>
      <c r="AU1210" s="246" t="s">
        <v>84</v>
      </c>
      <c r="AV1210" s="14" t="s">
        <v>84</v>
      </c>
      <c r="AW1210" s="14" t="s">
        <v>36</v>
      </c>
      <c r="AX1210" s="14" t="s">
        <v>74</v>
      </c>
      <c r="AY1210" s="246" t="s">
        <v>141</v>
      </c>
    </row>
    <row r="1211" spans="1:51" s="15" customFormat="1" ht="12">
      <c r="A1211" s="15"/>
      <c r="B1211" s="247"/>
      <c r="C1211" s="248"/>
      <c r="D1211" s="227" t="s">
        <v>152</v>
      </c>
      <c r="E1211" s="249" t="s">
        <v>19</v>
      </c>
      <c r="F1211" s="250" t="s">
        <v>205</v>
      </c>
      <c r="G1211" s="248"/>
      <c r="H1211" s="251">
        <v>117.5</v>
      </c>
      <c r="I1211" s="252"/>
      <c r="J1211" s="248"/>
      <c r="K1211" s="248"/>
      <c r="L1211" s="253"/>
      <c r="M1211" s="254"/>
      <c r="N1211" s="255"/>
      <c r="O1211" s="255"/>
      <c r="P1211" s="255"/>
      <c r="Q1211" s="255"/>
      <c r="R1211" s="255"/>
      <c r="S1211" s="255"/>
      <c r="T1211" s="256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57" t="s">
        <v>152</v>
      </c>
      <c r="AU1211" s="257" t="s">
        <v>84</v>
      </c>
      <c r="AV1211" s="15" t="s">
        <v>142</v>
      </c>
      <c r="AW1211" s="15" t="s">
        <v>36</v>
      </c>
      <c r="AX1211" s="15" t="s">
        <v>82</v>
      </c>
      <c r="AY1211" s="257" t="s">
        <v>141</v>
      </c>
    </row>
    <row r="1212" spans="1:65" s="2" customFormat="1" ht="16.5" customHeight="1">
      <c r="A1212" s="40"/>
      <c r="B1212" s="41"/>
      <c r="C1212" s="261" t="s">
        <v>1457</v>
      </c>
      <c r="D1212" s="261" t="s">
        <v>400</v>
      </c>
      <c r="E1212" s="262" t="s">
        <v>1458</v>
      </c>
      <c r="F1212" s="263" t="s">
        <v>1459</v>
      </c>
      <c r="G1212" s="264" t="s">
        <v>147</v>
      </c>
      <c r="H1212" s="265">
        <v>135.125</v>
      </c>
      <c r="I1212" s="266"/>
      <c r="J1212" s="267">
        <f>ROUND(I1212*H1212,2)</f>
        <v>0</v>
      </c>
      <c r="K1212" s="263" t="s">
        <v>19</v>
      </c>
      <c r="L1212" s="268"/>
      <c r="M1212" s="269" t="s">
        <v>19</v>
      </c>
      <c r="N1212" s="270" t="s">
        <v>45</v>
      </c>
      <c r="O1212" s="86"/>
      <c r="P1212" s="216">
        <f>O1212*H1212</f>
        <v>0</v>
      </c>
      <c r="Q1212" s="216">
        <v>0</v>
      </c>
      <c r="R1212" s="216">
        <f>Q1212*H1212</f>
        <v>0</v>
      </c>
      <c r="S1212" s="216">
        <v>0</v>
      </c>
      <c r="T1212" s="217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18" t="s">
        <v>351</v>
      </c>
      <c r="AT1212" s="218" t="s">
        <v>400</v>
      </c>
      <c r="AU1212" s="218" t="s">
        <v>84</v>
      </c>
      <c r="AY1212" s="19" t="s">
        <v>141</v>
      </c>
      <c r="BE1212" s="219">
        <f>IF(N1212="základní",J1212,0)</f>
        <v>0</v>
      </c>
      <c r="BF1212" s="219">
        <f>IF(N1212="snížená",J1212,0)</f>
        <v>0</v>
      </c>
      <c r="BG1212" s="219">
        <f>IF(N1212="zákl. přenesená",J1212,0)</f>
        <v>0</v>
      </c>
      <c r="BH1212" s="219">
        <f>IF(N1212="sníž. přenesená",J1212,0)</f>
        <v>0</v>
      </c>
      <c r="BI1212" s="219">
        <f>IF(N1212="nulová",J1212,0)</f>
        <v>0</v>
      </c>
      <c r="BJ1212" s="19" t="s">
        <v>82</v>
      </c>
      <c r="BK1212" s="219">
        <f>ROUND(I1212*H1212,2)</f>
        <v>0</v>
      </c>
      <c r="BL1212" s="19" t="s">
        <v>245</v>
      </c>
      <c r="BM1212" s="218" t="s">
        <v>1460</v>
      </c>
    </row>
    <row r="1213" spans="1:51" s="14" customFormat="1" ht="12">
      <c r="A1213" s="14"/>
      <c r="B1213" s="236"/>
      <c r="C1213" s="237"/>
      <c r="D1213" s="227" t="s">
        <v>152</v>
      </c>
      <c r="E1213" s="237"/>
      <c r="F1213" s="239" t="s">
        <v>1461</v>
      </c>
      <c r="G1213" s="237"/>
      <c r="H1213" s="240">
        <v>135.125</v>
      </c>
      <c r="I1213" s="241"/>
      <c r="J1213" s="237"/>
      <c r="K1213" s="237"/>
      <c r="L1213" s="242"/>
      <c r="M1213" s="243"/>
      <c r="N1213" s="244"/>
      <c r="O1213" s="244"/>
      <c r="P1213" s="244"/>
      <c r="Q1213" s="244"/>
      <c r="R1213" s="244"/>
      <c r="S1213" s="244"/>
      <c r="T1213" s="245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46" t="s">
        <v>152</v>
      </c>
      <c r="AU1213" s="246" t="s">
        <v>84</v>
      </c>
      <c r="AV1213" s="14" t="s">
        <v>84</v>
      </c>
      <c r="AW1213" s="14" t="s">
        <v>4</v>
      </c>
      <c r="AX1213" s="14" t="s">
        <v>82</v>
      </c>
      <c r="AY1213" s="246" t="s">
        <v>141</v>
      </c>
    </row>
    <row r="1214" spans="1:65" s="2" customFormat="1" ht="21.75" customHeight="1">
      <c r="A1214" s="40"/>
      <c r="B1214" s="41"/>
      <c r="C1214" s="207" t="s">
        <v>1462</v>
      </c>
      <c r="D1214" s="207" t="s">
        <v>144</v>
      </c>
      <c r="E1214" s="208" t="s">
        <v>1463</v>
      </c>
      <c r="F1214" s="209" t="s">
        <v>1464</v>
      </c>
      <c r="G1214" s="210" t="s">
        <v>147</v>
      </c>
      <c r="H1214" s="211">
        <v>117.5</v>
      </c>
      <c r="I1214" s="212"/>
      <c r="J1214" s="213">
        <f>ROUND(I1214*H1214,2)</f>
        <v>0</v>
      </c>
      <c r="K1214" s="209" t="s">
        <v>148</v>
      </c>
      <c r="L1214" s="46"/>
      <c r="M1214" s="214" t="s">
        <v>19</v>
      </c>
      <c r="N1214" s="215" t="s">
        <v>45</v>
      </c>
      <c r="O1214" s="86"/>
      <c r="P1214" s="216">
        <f>O1214*H1214</f>
        <v>0</v>
      </c>
      <c r="Q1214" s="216">
        <v>0</v>
      </c>
      <c r="R1214" s="216">
        <f>Q1214*H1214</f>
        <v>0</v>
      </c>
      <c r="S1214" s="216">
        <v>0</v>
      </c>
      <c r="T1214" s="217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18" t="s">
        <v>245</v>
      </c>
      <c r="AT1214" s="218" t="s">
        <v>144</v>
      </c>
      <c r="AU1214" s="218" t="s">
        <v>84</v>
      </c>
      <c r="AY1214" s="19" t="s">
        <v>141</v>
      </c>
      <c r="BE1214" s="219">
        <f>IF(N1214="základní",J1214,0)</f>
        <v>0</v>
      </c>
      <c r="BF1214" s="219">
        <f>IF(N1214="snížená",J1214,0)</f>
        <v>0</v>
      </c>
      <c r="BG1214" s="219">
        <f>IF(N1214="zákl. přenesená",J1214,0)</f>
        <v>0</v>
      </c>
      <c r="BH1214" s="219">
        <f>IF(N1214="sníž. přenesená",J1214,0)</f>
        <v>0</v>
      </c>
      <c r="BI1214" s="219">
        <f>IF(N1214="nulová",J1214,0)</f>
        <v>0</v>
      </c>
      <c r="BJ1214" s="19" t="s">
        <v>82</v>
      </c>
      <c r="BK1214" s="219">
        <f>ROUND(I1214*H1214,2)</f>
        <v>0</v>
      </c>
      <c r="BL1214" s="19" t="s">
        <v>245</v>
      </c>
      <c r="BM1214" s="218" t="s">
        <v>1465</v>
      </c>
    </row>
    <row r="1215" spans="1:47" s="2" customFormat="1" ht="12">
      <c r="A1215" s="40"/>
      <c r="B1215" s="41"/>
      <c r="C1215" s="42"/>
      <c r="D1215" s="220" t="s">
        <v>150</v>
      </c>
      <c r="E1215" s="42"/>
      <c r="F1215" s="221" t="s">
        <v>1466</v>
      </c>
      <c r="G1215" s="42"/>
      <c r="H1215" s="42"/>
      <c r="I1215" s="222"/>
      <c r="J1215" s="42"/>
      <c r="K1215" s="42"/>
      <c r="L1215" s="46"/>
      <c r="M1215" s="223"/>
      <c r="N1215" s="224"/>
      <c r="O1215" s="86"/>
      <c r="P1215" s="86"/>
      <c r="Q1215" s="86"/>
      <c r="R1215" s="86"/>
      <c r="S1215" s="86"/>
      <c r="T1215" s="87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T1215" s="19" t="s">
        <v>150</v>
      </c>
      <c r="AU1215" s="19" t="s">
        <v>84</v>
      </c>
    </row>
    <row r="1216" spans="1:51" s="13" customFormat="1" ht="12">
      <c r="A1216" s="13"/>
      <c r="B1216" s="225"/>
      <c r="C1216" s="226"/>
      <c r="D1216" s="227" t="s">
        <v>152</v>
      </c>
      <c r="E1216" s="228" t="s">
        <v>19</v>
      </c>
      <c r="F1216" s="229" t="s">
        <v>1383</v>
      </c>
      <c r="G1216" s="226"/>
      <c r="H1216" s="228" t="s">
        <v>19</v>
      </c>
      <c r="I1216" s="230"/>
      <c r="J1216" s="226"/>
      <c r="K1216" s="226"/>
      <c r="L1216" s="231"/>
      <c r="M1216" s="232"/>
      <c r="N1216" s="233"/>
      <c r="O1216" s="233"/>
      <c r="P1216" s="233"/>
      <c r="Q1216" s="233"/>
      <c r="R1216" s="233"/>
      <c r="S1216" s="233"/>
      <c r="T1216" s="23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5" t="s">
        <v>152</v>
      </c>
      <c r="AU1216" s="235" t="s">
        <v>84</v>
      </c>
      <c r="AV1216" s="13" t="s">
        <v>82</v>
      </c>
      <c r="AW1216" s="13" t="s">
        <v>36</v>
      </c>
      <c r="AX1216" s="13" t="s">
        <v>74</v>
      </c>
      <c r="AY1216" s="235" t="s">
        <v>141</v>
      </c>
    </row>
    <row r="1217" spans="1:51" s="14" customFormat="1" ht="12">
      <c r="A1217" s="14"/>
      <c r="B1217" s="236"/>
      <c r="C1217" s="237"/>
      <c r="D1217" s="227" t="s">
        <v>152</v>
      </c>
      <c r="E1217" s="238" t="s">
        <v>19</v>
      </c>
      <c r="F1217" s="239" t="s">
        <v>323</v>
      </c>
      <c r="G1217" s="237"/>
      <c r="H1217" s="240">
        <v>28</v>
      </c>
      <c r="I1217" s="241"/>
      <c r="J1217" s="237"/>
      <c r="K1217" s="237"/>
      <c r="L1217" s="242"/>
      <c r="M1217" s="243"/>
      <c r="N1217" s="244"/>
      <c r="O1217" s="244"/>
      <c r="P1217" s="244"/>
      <c r="Q1217" s="244"/>
      <c r="R1217" s="244"/>
      <c r="S1217" s="244"/>
      <c r="T1217" s="245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6" t="s">
        <v>152</v>
      </c>
      <c r="AU1217" s="246" t="s">
        <v>84</v>
      </c>
      <c r="AV1217" s="14" t="s">
        <v>84</v>
      </c>
      <c r="AW1217" s="14" t="s">
        <v>36</v>
      </c>
      <c r="AX1217" s="14" t="s">
        <v>74</v>
      </c>
      <c r="AY1217" s="246" t="s">
        <v>141</v>
      </c>
    </row>
    <row r="1218" spans="1:51" s="13" customFormat="1" ht="12">
      <c r="A1218" s="13"/>
      <c r="B1218" s="225"/>
      <c r="C1218" s="226"/>
      <c r="D1218" s="227" t="s">
        <v>152</v>
      </c>
      <c r="E1218" s="228" t="s">
        <v>19</v>
      </c>
      <c r="F1218" s="229" t="s">
        <v>1384</v>
      </c>
      <c r="G1218" s="226"/>
      <c r="H1218" s="228" t="s">
        <v>19</v>
      </c>
      <c r="I1218" s="230"/>
      <c r="J1218" s="226"/>
      <c r="K1218" s="226"/>
      <c r="L1218" s="231"/>
      <c r="M1218" s="232"/>
      <c r="N1218" s="233"/>
      <c r="O1218" s="233"/>
      <c r="P1218" s="233"/>
      <c r="Q1218" s="233"/>
      <c r="R1218" s="233"/>
      <c r="S1218" s="233"/>
      <c r="T1218" s="23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5" t="s">
        <v>152</v>
      </c>
      <c r="AU1218" s="235" t="s">
        <v>84</v>
      </c>
      <c r="AV1218" s="13" t="s">
        <v>82</v>
      </c>
      <c r="AW1218" s="13" t="s">
        <v>36</v>
      </c>
      <c r="AX1218" s="13" t="s">
        <v>74</v>
      </c>
      <c r="AY1218" s="235" t="s">
        <v>141</v>
      </c>
    </row>
    <row r="1219" spans="1:51" s="14" customFormat="1" ht="12">
      <c r="A1219" s="14"/>
      <c r="B1219" s="236"/>
      <c r="C1219" s="237"/>
      <c r="D1219" s="227" t="s">
        <v>152</v>
      </c>
      <c r="E1219" s="238" t="s">
        <v>19</v>
      </c>
      <c r="F1219" s="239" t="s">
        <v>1385</v>
      </c>
      <c r="G1219" s="237"/>
      <c r="H1219" s="240">
        <v>6.5</v>
      </c>
      <c r="I1219" s="241"/>
      <c r="J1219" s="237"/>
      <c r="K1219" s="237"/>
      <c r="L1219" s="242"/>
      <c r="M1219" s="243"/>
      <c r="N1219" s="244"/>
      <c r="O1219" s="244"/>
      <c r="P1219" s="244"/>
      <c r="Q1219" s="244"/>
      <c r="R1219" s="244"/>
      <c r="S1219" s="244"/>
      <c r="T1219" s="245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6" t="s">
        <v>152</v>
      </c>
      <c r="AU1219" s="246" t="s">
        <v>84</v>
      </c>
      <c r="AV1219" s="14" t="s">
        <v>84</v>
      </c>
      <c r="AW1219" s="14" t="s">
        <v>36</v>
      </c>
      <c r="AX1219" s="14" t="s">
        <v>74</v>
      </c>
      <c r="AY1219" s="246" t="s">
        <v>141</v>
      </c>
    </row>
    <row r="1220" spans="1:51" s="13" customFormat="1" ht="12">
      <c r="A1220" s="13"/>
      <c r="B1220" s="225"/>
      <c r="C1220" s="226"/>
      <c r="D1220" s="227" t="s">
        <v>152</v>
      </c>
      <c r="E1220" s="228" t="s">
        <v>19</v>
      </c>
      <c r="F1220" s="229" t="s">
        <v>1386</v>
      </c>
      <c r="G1220" s="226"/>
      <c r="H1220" s="228" t="s">
        <v>19</v>
      </c>
      <c r="I1220" s="230"/>
      <c r="J1220" s="226"/>
      <c r="K1220" s="226"/>
      <c r="L1220" s="231"/>
      <c r="M1220" s="232"/>
      <c r="N1220" s="233"/>
      <c r="O1220" s="233"/>
      <c r="P1220" s="233"/>
      <c r="Q1220" s="233"/>
      <c r="R1220" s="233"/>
      <c r="S1220" s="233"/>
      <c r="T1220" s="23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5" t="s">
        <v>152</v>
      </c>
      <c r="AU1220" s="235" t="s">
        <v>84</v>
      </c>
      <c r="AV1220" s="13" t="s">
        <v>82</v>
      </c>
      <c r="AW1220" s="13" t="s">
        <v>36</v>
      </c>
      <c r="AX1220" s="13" t="s">
        <v>74</v>
      </c>
      <c r="AY1220" s="235" t="s">
        <v>141</v>
      </c>
    </row>
    <row r="1221" spans="1:51" s="14" customFormat="1" ht="12">
      <c r="A1221" s="14"/>
      <c r="B1221" s="236"/>
      <c r="C1221" s="237"/>
      <c r="D1221" s="227" t="s">
        <v>152</v>
      </c>
      <c r="E1221" s="238" t="s">
        <v>19</v>
      </c>
      <c r="F1221" s="239" t="s">
        <v>386</v>
      </c>
      <c r="G1221" s="237"/>
      <c r="H1221" s="240">
        <v>38</v>
      </c>
      <c r="I1221" s="241"/>
      <c r="J1221" s="237"/>
      <c r="K1221" s="237"/>
      <c r="L1221" s="242"/>
      <c r="M1221" s="243"/>
      <c r="N1221" s="244"/>
      <c r="O1221" s="244"/>
      <c r="P1221" s="244"/>
      <c r="Q1221" s="244"/>
      <c r="R1221" s="244"/>
      <c r="S1221" s="244"/>
      <c r="T1221" s="245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6" t="s">
        <v>152</v>
      </c>
      <c r="AU1221" s="246" t="s">
        <v>84</v>
      </c>
      <c r="AV1221" s="14" t="s">
        <v>84</v>
      </c>
      <c r="AW1221" s="14" t="s">
        <v>36</v>
      </c>
      <c r="AX1221" s="14" t="s">
        <v>74</v>
      </c>
      <c r="AY1221" s="246" t="s">
        <v>141</v>
      </c>
    </row>
    <row r="1222" spans="1:51" s="13" customFormat="1" ht="12">
      <c r="A1222" s="13"/>
      <c r="B1222" s="225"/>
      <c r="C1222" s="226"/>
      <c r="D1222" s="227" t="s">
        <v>152</v>
      </c>
      <c r="E1222" s="228" t="s">
        <v>19</v>
      </c>
      <c r="F1222" s="229" t="s">
        <v>1387</v>
      </c>
      <c r="G1222" s="226"/>
      <c r="H1222" s="228" t="s">
        <v>19</v>
      </c>
      <c r="I1222" s="230"/>
      <c r="J1222" s="226"/>
      <c r="K1222" s="226"/>
      <c r="L1222" s="231"/>
      <c r="M1222" s="232"/>
      <c r="N1222" s="233"/>
      <c r="O1222" s="233"/>
      <c r="P1222" s="233"/>
      <c r="Q1222" s="233"/>
      <c r="R1222" s="233"/>
      <c r="S1222" s="233"/>
      <c r="T1222" s="234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5" t="s">
        <v>152</v>
      </c>
      <c r="AU1222" s="235" t="s">
        <v>84</v>
      </c>
      <c r="AV1222" s="13" t="s">
        <v>82</v>
      </c>
      <c r="AW1222" s="13" t="s">
        <v>36</v>
      </c>
      <c r="AX1222" s="13" t="s">
        <v>74</v>
      </c>
      <c r="AY1222" s="235" t="s">
        <v>141</v>
      </c>
    </row>
    <row r="1223" spans="1:51" s="14" customFormat="1" ht="12">
      <c r="A1223" s="14"/>
      <c r="B1223" s="236"/>
      <c r="C1223" s="237"/>
      <c r="D1223" s="227" t="s">
        <v>152</v>
      </c>
      <c r="E1223" s="238" t="s">
        <v>19</v>
      </c>
      <c r="F1223" s="239" t="s">
        <v>330</v>
      </c>
      <c r="G1223" s="237"/>
      <c r="H1223" s="240">
        <v>29</v>
      </c>
      <c r="I1223" s="241"/>
      <c r="J1223" s="237"/>
      <c r="K1223" s="237"/>
      <c r="L1223" s="242"/>
      <c r="M1223" s="243"/>
      <c r="N1223" s="244"/>
      <c r="O1223" s="244"/>
      <c r="P1223" s="244"/>
      <c r="Q1223" s="244"/>
      <c r="R1223" s="244"/>
      <c r="S1223" s="244"/>
      <c r="T1223" s="245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6" t="s">
        <v>152</v>
      </c>
      <c r="AU1223" s="246" t="s">
        <v>84</v>
      </c>
      <c r="AV1223" s="14" t="s">
        <v>84</v>
      </c>
      <c r="AW1223" s="14" t="s">
        <v>36</v>
      </c>
      <c r="AX1223" s="14" t="s">
        <v>74</v>
      </c>
      <c r="AY1223" s="246" t="s">
        <v>141</v>
      </c>
    </row>
    <row r="1224" spans="1:51" s="13" customFormat="1" ht="12">
      <c r="A1224" s="13"/>
      <c r="B1224" s="225"/>
      <c r="C1224" s="226"/>
      <c r="D1224" s="227" t="s">
        <v>152</v>
      </c>
      <c r="E1224" s="228" t="s">
        <v>19</v>
      </c>
      <c r="F1224" s="229" t="s">
        <v>1388</v>
      </c>
      <c r="G1224" s="226"/>
      <c r="H1224" s="228" t="s">
        <v>19</v>
      </c>
      <c r="I1224" s="230"/>
      <c r="J1224" s="226"/>
      <c r="K1224" s="226"/>
      <c r="L1224" s="231"/>
      <c r="M1224" s="232"/>
      <c r="N1224" s="233"/>
      <c r="O1224" s="233"/>
      <c r="P1224" s="233"/>
      <c r="Q1224" s="233"/>
      <c r="R1224" s="233"/>
      <c r="S1224" s="233"/>
      <c r="T1224" s="23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5" t="s">
        <v>152</v>
      </c>
      <c r="AU1224" s="235" t="s">
        <v>84</v>
      </c>
      <c r="AV1224" s="13" t="s">
        <v>82</v>
      </c>
      <c r="AW1224" s="13" t="s">
        <v>36</v>
      </c>
      <c r="AX1224" s="13" t="s">
        <v>74</v>
      </c>
      <c r="AY1224" s="235" t="s">
        <v>141</v>
      </c>
    </row>
    <row r="1225" spans="1:51" s="14" customFormat="1" ht="12">
      <c r="A1225" s="14"/>
      <c r="B1225" s="236"/>
      <c r="C1225" s="237"/>
      <c r="D1225" s="227" t="s">
        <v>152</v>
      </c>
      <c r="E1225" s="238" t="s">
        <v>19</v>
      </c>
      <c r="F1225" s="239" t="s">
        <v>245</v>
      </c>
      <c r="G1225" s="237"/>
      <c r="H1225" s="240">
        <v>16</v>
      </c>
      <c r="I1225" s="241"/>
      <c r="J1225" s="237"/>
      <c r="K1225" s="237"/>
      <c r="L1225" s="242"/>
      <c r="M1225" s="243"/>
      <c r="N1225" s="244"/>
      <c r="O1225" s="244"/>
      <c r="P1225" s="244"/>
      <c r="Q1225" s="244"/>
      <c r="R1225" s="244"/>
      <c r="S1225" s="244"/>
      <c r="T1225" s="245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6" t="s">
        <v>152</v>
      </c>
      <c r="AU1225" s="246" t="s">
        <v>84</v>
      </c>
      <c r="AV1225" s="14" t="s">
        <v>84</v>
      </c>
      <c r="AW1225" s="14" t="s">
        <v>36</v>
      </c>
      <c r="AX1225" s="14" t="s">
        <v>74</v>
      </c>
      <c r="AY1225" s="246" t="s">
        <v>141</v>
      </c>
    </row>
    <row r="1226" spans="1:51" s="15" customFormat="1" ht="12">
      <c r="A1226" s="15"/>
      <c r="B1226" s="247"/>
      <c r="C1226" s="248"/>
      <c r="D1226" s="227" t="s">
        <v>152</v>
      </c>
      <c r="E1226" s="249" t="s">
        <v>19</v>
      </c>
      <c r="F1226" s="250" t="s">
        <v>205</v>
      </c>
      <c r="G1226" s="248"/>
      <c r="H1226" s="251">
        <v>117.5</v>
      </c>
      <c r="I1226" s="252"/>
      <c r="J1226" s="248"/>
      <c r="K1226" s="248"/>
      <c r="L1226" s="253"/>
      <c r="M1226" s="254"/>
      <c r="N1226" s="255"/>
      <c r="O1226" s="255"/>
      <c r="P1226" s="255"/>
      <c r="Q1226" s="255"/>
      <c r="R1226" s="255"/>
      <c r="S1226" s="255"/>
      <c r="T1226" s="256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T1226" s="257" t="s">
        <v>152</v>
      </c>
      <c r="AU1226" s="257" t="s">
        <v>84</v>
      </c>
      <c r="AV1226" s="15" t="s">
        <v>142</v>
      </c>
      <c r="AW1226" s="15" t="s">
        <v>36</v>
      </c>
      <c r="AX1226" s="15" t="s">
        <v>82</v>
      </c>
      <c r="AY1226" s="257" t="s">
        <v>141</v>
      </c>
    </row>
    <row r="1227" spans="1:63" s="12" customFormat="1" ht="22.8" customHeight="1">
      <c r="A1227" s="12"/>
      <c r="B1227" s="191"/>
      <c r="C1227" s="192"/>
      <c r="D1227" s="193" t="s">
        <v>73</v>
      </c>
      <c r="E1227" s="205" t="s">
        <v>1467</v>
      </c>
      <c r="F1227" s="205" t="s">
        <v>1468</v>
      </c>
      <c r="G1227" s="192"/>
      <c r="H1227" s="192"/>
      <c r="I1227" s="195"/>
      <c r="J1227" s="206">
        <f>BK1227</f>
        <v>0</v>
      </c>
      <c r="K1227" s="192"/>
      <c r="L1227" s="197"/>
      <c r="M1227" s="198"/>
      <c r="N1227" s="199"/>
      <c r="O1227" s="199"/>
      <c r="P1227" s="200">
        <f>P1228</f>
        <v>0</v>
      </c>
      <c r="Q1227" s="199"/>
      <c r="R1227" s="200">
        <f>R1228</f>
        <v>0</v>
      </c>
      <c r="S1227" s="199"/>
      <c r="T1227" s="201">
        <f>T1228</f>
        <v>0</v>
      </c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R1227" s="202" t="s">
        <v>84</v>
      </c>
      <c r="AT1227" s="203" t="s">
        <v>73</v>
      </c>
      <c r="AU1227" s="203" t="s">
        <v>82</v>
      </c>
      <c r="AY1227" s="202" t="s">
        <v>141</v>
      </c>
      <c r="BK1227" s="204">
        <f>BK1228</f>
        <v>0</v>
      </c>
    </row>
    <row r="1228" spans="1:65" s="2" customFormat="1" ht="16.5" customHeight="1">
      <c r="A1228" s="40"/>
      <c r="B1228" s="41"/>
      <c r="C1228" s="207" t="s">
        <v>1469</v>
      </c>
      <c r="D1228" s="207" t="s">
        <v>144</v>
      </c>
      <c r="E1228" s="208" t="s">
        <v>1470</v>
      </c>
      <c r="F1228" s="209" t="s">
        <v>1471</v>
      </c>
      <c r="G1228" s="210" t="s">
        <v>600</v>
      </c>
      <c r="H1228" s="211">
        <v>1</v>
      </c>
      <c r="I1228" s="212"/>
      <c r="J1228" s="213">
        <f>ROUND(I1228*H1228,2)</f>
        <v>0</v>
      </c>
      <c r="K1228" s="209" t="s">
        <v>19</v>
      </c>
      <c r="L1228" s="46"/>
      <c r="M1228" s="214" t="s">
        <v>19</v>
      </c>
      <c r="N1228" s="215" t="s">
        <v>45</v>
      </c>
      <c r="O1228" s="86"/>
      <c r="P1228" s="216">
        <f>O1228*H1228</f>
        <v>0</v>
      </c>
      <c r="Q1228" s="216">
        <v>0</v>
      </c>
      <c r="R1228" s="216">
        <f>Q1228*H1228</f>
        <v>0</v>
      </c>
      <c r="S1228" s="216">
        <v>0</v>
      </c>
      <c r="T1228" s="217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18" t="s">
        <v>245</v>
      </c>
      <c r="AT1228" s="218" t="s">
        <v>144</v>
      </c>
      <c r="AU1228" s="218" t="s">
        <v>84</v>
      </c>
      <c r="AY1228" s="19" t="s">
        <v>141</v>
      </c>
      <c r="BE1228" s="219">
        <f>IF(N1228="základní",J1228,0)</f>
        <v>0</v>
      </c>
      <c r="BF1228" s="219">
        <f>IF(N1228="snížená",J1228,0)</f>
        <v>0</v>
      </c>
      <c r="BG1228" s="219">
        <f>IF(N1228="zákl. přenesená",J1228,0)</f>
        <v>0</v>
      </c>
      <c r="BH1228" s="219">
        <f>IF(N1228="sníž. přenesená",J1228,0)</f>
        <v>0</v>
      </c>
      <c r="BI1228" s="219">
        <f>IF(N1228="nulová",J1228,0)</f>
        <v>0</v>
      </c>
      <c r="BJ1228" s="19" t="s">
        <v>82</v>
      </c>
      <c r="BK1228" s="219">
        <f>ROUND(I1228*H1228,2)</f>
        <v>0</v>
      </c>
      <c r="BL1228" s="19" t="s">
        <v>245</v>
      </c>
      <c r="BM1228" s="218" t="s">
        <v>1472</v>
      </c>
    </row>
    <row r="1229" spans="1:63" s="12" customFormat="1" ht="25.9" customHeight="1">
      <c r="A1229" s="12"/>
      <c r="B1229" s="191"/>
      <c r="C1229" s="192"/>
      <c r="D1229" s="193" t="s">
        <v>73</v>
      </c>
      <c r="E1229" s="194" t="s">
        <v>1473</v>
      </c>
      <c r="F1229" s="194" t="s">
        <v>1474</v>
      </c>
      <c r="G1229" s="192"/>
      <c r="H1229" s="192"/>
      <c r="I1229" s="195"/>
      <c r="J1229" s="196">
        <f>BK1229</f>
        <v>0</v>
      </c>
      <c r="K1229" s="192"/>
      <c r="L1229" s="197"/>
      <c r="M1229" s="198"/>
      <c r="N1229" s="199"/>
      <c r="O1229" s="199"/>
      <c r="P1229" s="200">
        <f>P1230</f>
        <v>0</v>
      </c>
      <c r="Q1229" s="199"/>
      <c r="R1229" s="200">
        <f>R1230</f>
        <v>0</v>
      </c>
      <c r="S1229" s="199"/>
      <c r="T1229" s="201">
        <f>T1230</f>
        <v>0</v>
      </c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R1229" s="202" t="s">
        <v>169</v>
      </c>
      <c r="AT1229" s="203" t="s">
        <v>73</v>
      </c>
      <c r="AU1229" s="203" t="s">
        <v>74</v>
      </c>
      <c r="AY1229" s="202" t="s">
        <v>141</v>
      </c>
      <c r="BK1229" s="204">
        <f>BK1230</f>
        <v>0</v>
      </c>
    </row>
    <row r="1230" spans="1:63" s="12" customFormat="1" ht="22.8" customHeight="1">
      <c r="A1230" s="12"/>
      <c r="B1230" s="191"/>
      <c r="C1230" s="192"/>
      <c r="D1230" s="193" t="s">
        <v>73</v>
      </c>
      <c r="E1230" s="205" t="s">
        <v>1475</v>
      </c>
      <c r="F1230" s="205" t="s">
        <v>1476</v>
      </c>
      <c r="G1230" s="192"/>
      <c r="H1230" s="192"/>
      <c r="I1230" s="195"/>
      <c r="J1230" s="206">
        <f>BK1230</f>
        <v>0</v>
      </c>
      <c r="K1230" s="192"/>
      <c r="L1230" s="197"/>
      <c r="M1230" s="198"/>
      <c r="N1230" s="199"/>
      <c r="O1230" s="199"/>
      <c r="P1230" s="200">
        <f>SUM(P1231:P1232)</f>
        <v>0</v>
      </c>
      <c r="Q1230" s="199"/>
      <c r="R1230" s="200">
        <f>SUM(R1231:R1232)</f>
        <v>0</v>
      </c>
      <c r="S1230" s="199"/>
      <c r="T1230" s="201">
        <f>SUM(T1231:T1232)</f>
        <v>0</v>
      </c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R1230" s="202" t="s">
        <v>169</v>
      </c>
      <c r="AT1230" s="203" t="s">
        <v>73</v>
      </c>
      <c r="AU1230" s="203" t="s">
        <v>82</v>
      </c>
      <c r="AY1230" s="202" t="s">
        <v>141</v>
      </c>
      <c r="BK1230" s="204">
        <f>SUM(BK1231:BK1232)</f>
        <v>0</v>
      </c>
    </row>
    <row r="1231" spans="1:65" s="2" customFormat="1" ht="24.15" customHeight="1">
      <c r="A1231" s="40"/>
      <c r="B1231" s="41"/>
      <c r="C1231" s="207" t="s">
        <v>1477</v>
      </c>
      <c r="D1231" s="207" t="s">
        <v>144</v>
      </c>
      <c r="E1231" s="208" t="s">
        <v>1478</v>
      </c>
      <c r="F1231" s="209" t="s">
        <v>1479</v>
      </c>
      <c r="G1231" s="210" t="s">
        <v>600</v>
      </c>
      <c r="H1231" s="211">
        <v>1</v>
      </c>
      <c r="I1231" s="212"/>
      <c r="J1231" s="213">
        <f>ROUND(I1231*H1231,2)</f>
        <v>0</v>
      </c>
      <c r="K1231" s="209" t="s">
        <v>148</v>
      </c>
      <c r="L1231" s="46"/>
      <c r="M1231" s="214" t="s">
        <v>19</v>
      </c>
      <c r="N1231" s="215" t="s">
        <v>45</v>
      </c>
      <c r="O1231" s="86"/>
      <c r="P1231" s="216">
        <f>O1231*H1231</f>
        <v>0</v>
      </c>
      <c r="Q1231" s="216">
        <v>0</v>
      </c>
      <c r="R1231" s="216">
        <f>Q1231*H1231</f>
        <v>0</v>
      </c>
      <c r="S1231" s="216">
        <v>0</v>
      </c>
      <c r="T1231" s="217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18" t="s">
        <v>1480</v>
      </c>
      <c r="AT1231" s="218" t="s">
        <v>144</v>
      </c>
      <c r="AU1231" s="218" t="s">
        <v>84</v>
      </c>
      <c r="AY1231" s="19" t="s">
        <v>141</v>
      </c>
      <c r="BE1231" s="219">
        <f>IF(N1231="základní",J1231,0)</f>
        <v>0</v>
      </c>
      <c r="BF1231" s="219">
        <f>IF(N1231="snížená",J1231,0)</f>
        <v>0</v>
      </c>
      <c r="BG1231" s="219">
        <f>IF(N1231="zákl. přenesená",J1231,0)</f>
        <v>0</v>
      </c>
      <c r="BH1231" s="219">
        <f>IF(N1231="sníž. přenesená",J1231,0)</f>
        <v>0</v>
      </c>
      <c r="BI1231" s="219">
        <f>IF(N1231="nulová",J1231,0)</f>
        <v>0</v>
      </c>
      <c r="BJ1231" s="19" t="s">
        <v>82</v>
      </c>
      <c r="BK1231" s="219">
        <f>ROUND(I1231*H1231,2)</f>
        <v>0</v>
      </c>
      <c r="BL1231" s="19" t="s">
        <v>1480</v>
      </c>
      <c r="BM1231" s="218" t="s">
        <v>1481</v>
      </c>
    </row>
    <row r="1232" spans="1:47" s="2" customFormat="1" ht="12">
      <c r="A1232" s="40"/>
      <c r="B1232" s="41"/>
      <c r="C1232" s="42"/>
      <c r="D1232" s="220" t="s">
        <v>150</v>
      </c>
      <c r="E1232" s="42"/>
      <c r="F1232" s="221" t="s">
        <v>1482</v>
      </c>
      <c r="G1232" s="42"/>
      <c r="H1232" s="42"/>
      <c r="I1232" s="222"/>
      <c r="J1232" s="42"/>
      <c r="K1232" s="42"/>
      <c r="L1232" s="46"/>
      <c r="M1232" s="272"/>
      <c r="N1232" s="273"/>
      <c r="O1232" s="274"/>
      <c r="P1232" s="274"/>
      <c r="Q1232" s="274"/>
      <c r="R1232" s="274"/>
      <c r="S1232" s="274"/>
      <c r="T1232" s="275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9" t="s">
        <v>150</v>
      </c>
      <c r="AU1232" s="19" t="s">
        <v>84</v>
      </c>
    </row>
    <row r="1233" spans="1:31" s="2" customFormat="1" ht="6.95" customHeight="1">
      <c r="A1233" s="40"/>
      <c r="B1233" s="61"/>
      <c r="C1233" s="62"/>
      <c r="D1233" s="62"/>
      <c r="E1233" s="62"/>
      <c r="F1233" s="62"/>
      <c r="G1233" s="62"/>
      <c r="H1233" s="62"/>
      <c r="I1233" s="62"/>
      <c r="J1233" s="62"/>
      <c r="K1233" s="62"/>
      <c r="L1233" s="46"/>
      <c r="M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</row>
  </sheetData>
  <sheetProtection password="CC20" sheet="1" objects="1" scenarios="1" formatColumns="0" formatRows="0" autoFilter="0"/>
  <autoFilter ref="C99:K1232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4_01/411244262"/>
    <hyperlink ref="F108" r:id="rId2" display="https://podminky.urs.cz/item/CS_URS_2024_01/411353101"/>
    <hyperlink ref="F112" r:id="rId3" display="https://podminky.urs.cz/item/CS_URS_2024_01/411353102"/>
    <hyperlink ref="F116" r:id="rId4" display="https://podminky.urs.cz/item/CS_URS_2024_01/411354315"/>
    <hyperlink ref="F120" r:id="rId5" display="https://podminky.urs.cz/item/CS_URS_2024_01/411354316"/>
    <hyperlink ref="F125" r:id="rId6" display="https://podminky.urs.cz/item/CS_URS_2024_01/611325101"/>
    <hyperlink ref="F129" r:id="rId7" display="https://podminky.urs.cz/item/CS_URS_2024_01/611325121"/>
    <hyperlink ref="F133" r:id="rId8" display="https://podminky.urs.cz/item/CS_URS_2024_01/612131121"/>
    <hyperlink ref="F151" r:id="rId9" display="https://podminky.urs.cz/item/CS_URS_2024_01/612131152"/>
    <hyperlink ref="F155" r:id="rId10" display="https://podminky.urs.cz/item/CS_URS_2024_01/612321121"/>
    <hyperlink ref="F159" r:id="rId11" display="https://podminky.urs.cz/item/CS_URS_2024_01/612321131"/>
    <hyperlink ref="F163" r:id="rId12" display="https://podminky.urs.cz/item/CS_URS_2024_01/612324111"/>
    <hyperlink ref="F167" r:id="rId13" display="https://podminky.urs.cz/item/CS_URS_2024_01/612325101"/>
    <hyperlink ref="F184" r:id="rId14" display="https://podminky.urs.cz/item/CS_URS_2024_01/612325121"/>
    <hyperlink ref="F201" r:id="rId15" display="https://podminky.urs.cz/item/CS_URS_2024_01/612325222"/>
    <hyperlink ref="F203" r:id="rId16" display="https://podminky.urs.cz/item/CS_URS_2024_01/612326121"/>
    <hyperlink ref="F207" r:id="rId17" display="https://podminky.urs.cz/item/CS_URS_2024_01/612328131"/>
    <hyperlink ref="F211" r:id="rId18" display="https://podminky.urs.cz/item/CS_URS_2024_01/619995001"/>
    <hyperlink ref="F213" r:id="rId19" display="https://podminky.urs.cz/item/CS_URS_2024_01/631311114"/>
    <hyperlink ref="F217" r:id="rId20" display="https://podminky.urs.cz/item/CS_URS_2024_01/631361821"/>
    <hyperlink ref="F221" r:id="rId21" display="https://podminky.urs.cz/item/CS_URS_2024_01/632481213"/>
    <hyperlink ref="F225" r:id="rId22" display="https://podminky.urs.cz/item/CS_URS_2024_01/632683112"/>
    <hyperlink ref="F227" r:id="rId23" display="https://podminky.urs.cz/item/CS_URS_2024_01/633811111"/>
    <hyperlink ref="F247" r:id="rId24" display="https://podminky.urs.cz/item/CS_URS_2024_01/635211121"/>
    <hyperlink ref="F252" r:id="rId25" display="https://podminky.urs.cz/item/CS_URS_2024_01/949101111"/>
    <hyperlink ref="F269" r:id="rId26" display="https://podminky.urs.cz/item/CS_URS_2024_01/952902021"/>
    <hyperlink ref="F286" r:id="rId27" display="https://podminky.urs.cz/item/CS_URS_2024_01/952902611"/>
    <hyperlink ref="F303" r:id="rId28" display="https://podminky.urs.cz/item/CS_URS_2024_01/962032231"/>
    <hyperlink ref="F310" r:id="rId29" display="https://podminky.urs.cz/item/CS_URS_2024_01/977332121"/>
    <hyperlink ref="F327" r:id="rId30" display="https://podminky.urs.cz/item/CS_URS_2024_01/977333121"/>
    <hyperlink ref="F331" r:id="rId31" display="https://podminky.urs.cz/item/CS_URS_2024_01/977343212"/>
    <hyperlink ref="F342" r:id="rId32" display="https://podminky.urs.cz/item/CS_URS_2024_01/978013191"/>
    <hyperlink ref="F347" r:id="rId33" display="https://podminky.urs.cz/item/CS_URS_2024_01/997006512"/>
    <hyperlink ref="F349" r:id="rId34" display="https://podminky.urs.cz/item/CS_URS_2024_01/997006519"/>
    <hyperlink ref="F352" r:id="rId35" display="https://podminky.urs.cz/item/CS_URS_2024_01/997013214"/>
    <hyperlink ref="F354" r:id="rId36" display="https://podminky.urs.cz/item/CS_URS_2024_01/997013603"/>
    <hyperlink ref="F356" r:id="rId37" display="https://podminky.urs.cz/item/CS_URS_2024_01/997013631"/>
    <hyperlink ref="F359" r:id="rId38" display="https://podminky.urs.cz/item/CS_URS_2024_01/998018003"/>
    <hyperlink ref="F363" r:id="rId39" display="https://podminky.urs.cz/item/CS_URS_2024_01/713121111"/>
    <hyperlink ref="F369" r:id="rId40" display="https://podminky.urs.cz/item/CS_URS_2024_01/998713313"/>
    <hyperlink ref="F372" r:id="rId41" display="https://podminky.urs.cz/item/CS_URS_2024_01/741112061"/>
    <hyperlink ref="F380" r:id="rId42" display="https://podminky.urs.cz/item/CS_URS_2024_01/741112801"/>
    <hyperlink ref="F382" r:id="rId43" display="https://podminky.urs.cz/item/CS_URS_2024_01/741120501"/>
    <hyperlink ref="F386" r:id="rId44" display="https://podminky.urs.cz/item/CS_URS_2024_01/741122015"/>
    <hyperlink ref="F394" r:id="rId45" display="https://podminky.urs.cz/item/CS_URS_2024_01/741122016"/>
    <hyperlink ref="F403" r:id="rId46" display="https://podminky.urs.cz/item/CS_URS_2024_01/741122031"/>
    <hyperlink ref="F407" r:id="rId47" display="https://podminky.urs.cz/item/CS_URS_2024_01/741122032"/>
    <hyperlink ref="F411" r:id="rId48" display="https://podminky.urs.cz/item/CS_URS_2024_01/741130001"/>
    <hyperlink ref="F413" r:id="rId49" display="https://podminky.urs.cz/item/CS_URS_2024_01/741310101"/>
    <hyperlink ref="F417" r:id="rId50" display="https://podminky.urs.cz/item/CS_URS_2024_01/741310121"/>
    <hyperlink ref="F420" r:id="rId51" display="https://podminky.urs.cz/item/CS_URS_2024_01/741310122"/>
    <hyperlink ref="F423" r:id="rId52" display="https://podminky.urs.cz/item/CS_URS_2024_01/741310125"/>
    <hyperlink ref="F426" r:id="rId53" display="https://podminky.urs.cz/item/CS_URS_2024_01/741311875"/>
    <hyperlink ref="F428" r:id="rId54" display="https://podminky.urs.cz/item/CS_URS_2024_01/741313001"/>
    <hyperlink ref="F440" r:id="rId55" display="https://podminky.urs.cz/item/CS_URS_2024_01/741315823"/>
    <hyperlink ref="F442" r:id="rId56" display="https://podminky.urs.cz/item/CS_URS_2024_01/741371823"/>
    <hyperlink ref="F465" r:id="rId57" display="https://podminky.urs.cz/item/CS_URS_2024_01/741810002"/>
    <hyperlink ref="F467" r:id="rId58" display="https://podminky.urs.cz/item/CS_URS_2024_01/741854913"/>
    <hyperlink ref="F469" r:id="rId59" display="https://podminky.urs.cz/item/CS_URS_2024_01/741854915"/>
    <hyperlink ref="F481" r:id="rId60" display="https://podminky.urs.cz/item/CS_URS_2024_01/998741313"/>
    <hyperlink ref="F484" r:id="rId61" display="https://podminky.urs.cz/item/CS_URS_2024_01/742110002"/>
    <hyperlink ref="F488" r:id="rId62" display="https://podminky.urs.cz/item/CS_URS_2024_01/742124003"/>
    <hyperlink ref="F492" r:id="rId63" display="https://podminky.urs.cz/item/CS_URS_2024_01/742330044"/>
    <hyperlink ref="F496" r:id="rId64" display="https://podminky.urs.cz/item/CS_URS_2024_01/742430031"/>
    <hyperlink ref="F499" r:id="rId65" display="https://podminky.urs.cz/item/CS_URS_2024_01/998742313"/>
    <hyperlink ref="F502" r:id="rId66" display="https://podminky.urs.cz/item/CS_URS_2024_01/751711121"/>
    <hyperlink ref="F505" r:id="rId67" display="https://podminky.urs.cz/item/CS_URS_2024_01/751711132"/>
    <hyperlink ref="F508" r:id="rId68" display="https://podminky.urs.cz/item/CS_URS_2024_01/751711853"/>
    <hyperlink ref="F512" r:id="rId69" display="https://podminky.urs.cz/item/CS_URS_2024_01/751721111"/>
    <hyperlink ref="F515" r:id="rId70" display="https://podminky.urs.cz/item/CS_URS_2024_01/751721811"/>
    <hyperlink ref="F517" r:id="rId71" display="https://podminky.urs.cz/item/CS_URS_2024_01/751791122"/>
    <hyperlink ref="F521" r:id="rId72" display="https://podminky.urs.cz/item/CS_URS_2024_01/751792003"/>
    <hyperlink ref="F524" r:id="rId73" display="https://podminky.urs.cz/item/CS_URS_2024_01/751792006"/>
    <hyperlink ref="F527" r:id="rId74" display="https://podminky.urs.cz/item/CS_URS_2024_01/751792007"/>
    <hyperlink ref="F530" r:id="rId75" display="https://podminky.urs.cz/item/CS_URS_2024_01/751792008"/>
    <hyperlink ref="F537" r:id="rId76" display="https://podminky.urs.cz/item/CS_URS_2024_01/751793001"/>
    <hyperlink ref="F540" r:id="rId77" display="https://podminky.urs.cz/item/CS_URS_2024_01/998751312"/>
    <hyperlink ref="F543" r:id="rId78" display="https://podminky.urs.cz/item/CS_URS_2024_01/763101863"/>
    <hyperlink ref="F545" r:id="rId79" display="https://podminky.urs.cz/item/CS_URS_2024_01/763111417"/>
    <hyperlink ref="F549" r:id="rId80" display="https://podminky.urs.cz/item/CS_URS_2024_01/763111720"/>
    <hyperlink ref="F551" r:id="rId81" display="https://podminky.urs.cz/item/CS_URS_2024_01/763131421"/>
    <hyperlink ref="F559" r:id="rId82" display="https://podminky.urs.cz/item/CS_URS_2024_01/763131822"/>
    <hyperlink ref="F563" r:id="rId83" display="https://podminky.urs.cz/item/CS_URS_2024_01/763172352"/>
    <hyperlink ref="F566" r:id="rId84" display="https://podminky.urs.cz/item/CS_URS_2024_01/763183212"/>
    <hyperlink ref="F569" r:id="rId85" display="https://podminky.urs.cz/item/CS_URS_2024_01/763431011"/>
    <hyperlink ref="F584" r:id="rId86" display="https://podminky.urs.cz/item/CS_URS_2024_01/998763513"/>
    <hyperlink ref="F587" r:id="rId87" display="https://podminky.urs.cz/item/CS_URS_2024_01/766411812"/>
    <hyperlink ref="F594" r:id="rId88" display="https://podminky.urs.cz/item/CS_URS_2024_01/766660171"/>
    <hyperlink ref="F599" r:id="rId89" display="https://podminky.urs.cz/item/CS_URS_2024_01/766660193"/>
    <hyperlink ref="F604" r:id="rId90" display="https://podminky.urs.cz/item/CS_URS_2024_01/766660322"/>
    <hyperlink ref="F607" r:id="rId91" display="https://podminky.urs.cz/item/CS_URS_2024_01/766660352"/>
    <hyperlink ref="F615" r:id="rId92" display="https://podminky.urs.cz/item/CS_URS_2024_01/766682112"/>
    <hyperlink ref="F618" r:id="rId93" display="https://podminky.urs.cz/item/CS_URS_2024_01/766682122"/>
    <hyperlink ref="F621" r:id="rId94" display="https://podminky.urs.cz/item/CS_URS_2024_01/766691914"/>
    <hyperlink ref="F624" r:id="rId95" display="https://podminky.urs.cz/item/CS_URS_2024_01/766691915"/>
    <hyperlink ref="F627" r:id="rId96" display="https://podminky.urs.cz/item/CS_URS_2024_01/766691925"/>
    <hyperlink ref="F630" r:id="rId97" display="https://podminky.urs.cz/item/CS_URS_2023_02/766694116"/>
    <hyperlink ref="F637" r:id="rId98" display="https://podminky.urs.cz/item/CS_URS_2023_02/766694126"/>
    <hyperlink ref="F652" r:id="rId99" display="https://podminky.urs.cz/item/CS_URS_2024_01/998766313"/>
    <hyperlink ref="F655" r:id="rId100" display="https://podminky.urs.cz/item/CS_URS_2024_01/767114112"/>
    <hyperlink ref="F664" r:id="rId101" display="https://podminky.urs.cz/item/CS_URS_2024_01/767114812"/>
    <hyperlink ref="F668" r:id="rId102" display="https://podminky.urs.cz/item/CS_URS_2024_01/767114815"/>
    <hyperlink ref="F673" r:id="rId103" display="https://podminky.urs.cz/item/CS_URS_2024_01/767161850"/>
    <hyperlink ref="F675" r:id="rId104" display="https://podminky.urs.cz/item/CS_URS_2024_01/767541113"/>
    <hyperlink ref="F682" r:id="rId105" display="https://podminky.urs.cz/item/CS_URS_2024_01/767541115"/>
    <hyperlink ref="F686" r:id="rId106" display="https://podminky.urs.cz/item/CS_URS_2024_01/767541117"/>
    <hyperlink ref="F690" r:id="rId107" display="https://podminky.urs.cz/item/CS_URS_2024_01/767541118"/>
    <hyperlink ref="F694" r:id="rId108" display="https://podminky.urs.cz/item/CS_URS_2024_01/767541119"/>
    <hyperlink ref="F698" r:id="rId109" display="https://podminky.urs.cz/item/CS_URS_2024_01/767541122"/>
    <hyperlink ref="F702" r:id="rId110" display="https://podminky.urs.cz/item/CS_URS_2024_01/767541123"/>
    <hyperlink ref="F706" r:id="rId111" display="https://podminky.urs.cz/item/CS_URS_2024_01/767541181"/>
    <hyperlink ref="F713" r:id="rId112" display="https://podminky.urs.cz/item/CS_URS_2024_01/767541182"/>
    <hyperlink ref="F717" r:id="rId113" display="https://podminky.urs.cz/item/CS_URS_2024_01/767541411"/>
    <hyperlink ref="F728" r:id="rId114" display="https://podminky.urs.cz/item/CS_URS_2024_01/767541711"/>
    <hyperlink ref="F730" r:id="rId115" display="https://podminky.urs.cz/item/CS_URS_2024_01/767541781"/>
    <hyperlink ref="F738" r:id="rId116" display="https://podminky.urs.cz/item/CS_URS_2024_01/998767313"/>
    <hyperlink ref="F741" r:id="rId117" display="https://podminky.urs.cz/item/CS_URS_2024_01/775413401"/>
    <hyperlink ref="F745" r:id="rId118" display="https://podminky.urs.cz/item/CS_URS_2024_01/775429124"/>
    <hyperlink ref="F749" r:id="rId119" display="https://podminky.urs.cz/item/CS_URS_2024_01/775511611"/>
    <hyperlink ref="F753" r:id="rId120" display="https://podminky.urs.cz/item/CS_URS_2024_01/775591921"/>
    <hyperlink ref="F755" r:id="rId121" display="https://podminky.urs.cz/item/CS_URS_2024_01/775591923"/>
    <hyperlink ref="F757" r:id="rId122" display="https://podminky.urs.cz/item/CS_URS_2024_01/775591926"/>
    <hyperlink ref="F759" r:id="rId123" display="https://podminky.urs.cz/item/CS_URS_2024_01/775591931"/>
    <hyperlink ref="F761" r:id="rId124" display="https://podminky.urs.cz/item/CS_URS_2024_01/998775313"/>
    <hyperlink ref="F764" r:id="rId125" display="https://podminky.urs.cz/item/CS_URS_2024_01/776111116"/>
    <hyperlink ref="F781" r:id="rId126" display="https://podminky.urs.cz/item/CS_URS_2024_01/776111311"/>
    <hyperlink ref="F798" r:id="rId127" display="https://podminky.urs.cz/item/CS_URS_2024_01/776121112"/>
    <hyperlink ref="F815" r:id="rId128" display="https://podminky.urs.cz/item/CS_URS_2024_01/776141122"/>
    <hyperlink ref="F835" r:id="rId129" display="https://podminky.urs.cz/item/CS_URS_2024_01/776201811"/>
    <hyperlink ref="F852" r:id="rId130" display="https://podminky.urs.cz/item/CS_URS_2024_01/776221111"/>
    <hyperlink ref="F867" r:id="rId131" display="https://podminky.urs.cz/item/CS_URS_2024_01/776223112"/>
    <hyperlink ref="F870" r:id="rId132" display="https://podminky.urs.cz/item/CS_URS_2024_01/776301811"/>
    <hyperlink ref="F874" r:id="rId133" display="https://podminky.urs.cz/item/CS_URS_2024_01/776410811"/>
    <hyperlink ref="F889" r:id="rId134" display="https://podminky.urs.cz/item/CS_URS_2024_01/776421212"/>
    <hyperlink ref="F895" r:id="rId135" display="https://podminky.urs.cz/item/CS_URS_2024_01/776421711"/>
    <hyperlink ref="F900" r:id="rId136" display="https://podminky.urs.cz/item/CS_URS_2024_01/776991821"/>
    <hyperlink ref="F917" r:id="rId137" display="https://podminky.urs.cz/item/CS_URS_2024_01/998776313"/>
    <hyperlink ref="F920" r:id="rId138" display="https://podminky.urs.cz/item/CS_URS_2024_01/783301311"/>
    <hyperlink ref="F924" r:id="rId139" display="https://podminky.urs.cz/item/CS_URS_2024_01/783306801"/>
    <hyperlink ref="F928" r:id="rId140" display="https://podminky.urs.cz/item/CS_URS_2024_01/783314101"/>
    <hyperlink ref="F932" r:id="rId141" display="https://podminky.urs.cz/item/CS_URS_2024_01/783315101"/>
    <hyperlink ref="F936" r:id="rId142" display="https://podminky.urs.cz/item/CS_URS_2024_01/783317101"/>
    <hyperlink ref="F940" r:id="rId143" display="https://podminky.urs.cz/item/CS_URS_2024_01/783352101"/>
    <hyperlink ref="F945" r:id="rId144" display="https://podminky.urs.cz/item/CS_URS_2024_01/784121003"/>
    <hyperlink ref="F983" r:id="rId145" display="https://podminky.urs.cz/item/CS_URS_2024_01/784121013"/>
    <hyperlink ref="F1021" r:id="rId146" display="https://podminky.urs.cz/item/CS_URS_2024_01/784161403"/>
    <hyperlink ref="F1034" r:id="rId147" display="https://podminky.urs.cz/item/CS_URS_2024_01/784171003"/>
    <hyperlink ref="F1038" r:id="rId148" display="https://podminky.urs.cz/item/CS_URS_2024_01/784171101"/>
    <hyperlink ref="F1057" r:id="rId149" display="https://podminky.urs.cz/item/CS_URS_2024_01/784171113"/>
    <hyperlink ref="F1061" r:id="rId150" display="https://podminky.urs.cz/item/CS_URS_2023_02/784181101"/>
    <hyperlink ref="F1099" r:id="rId151" display="https://podminky.urs.cz/item/CS_URS_2024_01/784191001"/>
    <hyperlink ref="F1101" r:id="rId152" display="https://podminky.urs.cz/item/CS_URS_2024_01/784191007"/>
    <hyperlink ref="F1118" r:id="rId153" display="https://podminky.urs.cz/item/CS_URS_2024_01/784211013"/>
    <hyperlink ref="F1156" r:id="rId154" display="https://podminky.urs.cz/item/CS_URS_2024_01/784221155"/>
    <hyperlink ref="F1160" r:id="rId155" display="https://podminky.urs.cz/item/CS_URS_2024_01/784385013"/>
    <hyperlink ref="F1200" r:id="rId156" display="https://podminky.urs.cz/item/CS_URS_2024_01/784511035"/>
    <hyperlink ref="F1215" r:id="rId157" display="https://podminky.urs.cz/item/CS_URS_2024_01/784511101"/>
    <hyperlink ref="F1232" r:id="rId158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  <c r="AZ2" s="130" t="s">
        <v>94</v>
      </c>
      <c r="BA2" s="130" t="s">
        <v>95</v>
      </c>
      <c r="BB2" s="130" t="s">
        <v>19</v>
      </c>
      <c r="BC2" s="130" t="s">
        <v>96</v>
      </c>
      <c r="BD2" s="130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FSV UK - DPS - stavebni cast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99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1483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9. 1. 2024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tr">
        <f>IF('Rekapitulace stavby'!AN10="","",'Rekapitulace stavby'!AN10)</f>
        <v>00216208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>Univerzita Karlova, Fakulta sociálních věd</v>
      </c>
      <c r="F15" s="40"/>
      <c r="G15" s="40"/>
      <c r="H15" s="40"/>
      <c r="I15" s="135" t="s">
        <v>29</v>
      </c>
      <c r="J15" s="139" t="str">
        <f>IF('Rekapitulace stavby'!AN11="","",'Rekapitulace stavby'!AN11)</f>
        <v>CZ00216208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tr">
        <f>IF('Rekapitulace stavby'!AN16="","",'Rekapitulace stavby'!AN16)</f>
        <v>28365186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tr">
        <f>IF('Rekapitulace stavby'!E17="","",'Rekapitulace stavby'!E17)</f>
        <v>Design4function s.r.o.</v>
      </c>
      <c r="F21" s="40"/>
      <c r="G21" s="40"/>
      <c r="H21" s="40"/>
      <c r="I21" s="135" t="s">
        <v>29</v>
      </c>
      <c r="J21" s="139" t="str">
        <f>IF('Rekapitulace stavby'!AN17="","",'Rekapitulace stavby'!AN17)</f>
        <v/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37</v>
      </c>
      <c r="E23" s="40"/>
      <c r="F23" s="40"/>
      <c r="G23" s="40"/>
      <c r="H23" s="40"/>
      <c r="I23" s="135" t="s">
        <v>26</v>
      </c>
      <c r="J23" s="139" t="s">
        <v>34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40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42</v>
      </c>
      <c r="G32" s="40"/>
      <c r="H32" s="40"/>
      <c r="I32" s="148" t="s">
        <v>41</v>
      </c>
      <c r="J32" s="148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44</v>
      </c>
      <c r="E33" s="135" t="s">
        <v>45</v>
      </c>
      <c r="F33" s="150">
        <f>ROUND((SUM(BE92:BE253)),2)</f>
        <v>0</v>
      </c>
      <c r="G33" s="40"/>
      <c r="H33" s="40"/>
      <c r="I33" s="151">
        <v>0.21</v>
      </c>
      <c r="J33" s="150">
        <f>ROUND(((SUM(BE92:BE253))*I33),2)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0">
        <f>ROUND((SUM(BF92:BF253)),2)</f>
        <v>0</v>
      </c>
      <c r="G34" s="40"/>
      <c r="H34" s="40"/>
      <c r="I34" s="151">
        <v>0.12</v>
      </c>
      <c r="J34" s="150">
        <f>ROUND(((SUM(BF92:BF253))*I34),2)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0">
        <f>ROUND((SUM(BG92:BG253)),2)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0">
        <f>ROUND((SUM(BH92:BH253)),2)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0">
        <f>ROUND((SUM(BI92:BI253)),2)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FSV UK - DPS - stavebni cast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D23032a_02 - FSV UK - DPS - Opletalova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Univerzita Karlova, Fakulta sociálních věd</v>
      </c>
      <c r="G54" s="42"/>
      <c r="H54" s="42"/>
      <c r="I54" s="34" t="s">
        <v>33</v>
      </c>
      <c r="J54" s="38" t="str">
        <f>E21</f>
        <v>Design4function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Design4function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72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J124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110</v>
      </c>
      <c r="E64" s="177"/>
      <c r="F64" s="177"/>
      <c r="G64" s="177"/>
      <c r="H64" s="177"/>
      <c r="I64" s="177"/>
      <c r="J64" s="178">
        <f>J136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111</v>
      </c>
      <c r="E65" s="171"/>
      <c r="F65" s="171"/>
      <c r="G65" s="171"/>
      <c r="H65" s="171"/>
      <c r="I65" s="171"/>
      <c r="J65" s="172">
        <f>J139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113</v>
      </c>
      <c r="E66" s="177"/>
      <c r="F66" s="177"/>
      <c r="G66" s="177"/>
      <c r="H66" s="177"/>
      <c r="I66" s="177"/>
      <c r="J66" s="178">
        <f>J140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116</v>
      </c>
      <c r="E67" s="177"/>
      <c r="F67" s="177"/>
      <c r="G67" s="177"/>
      <c r="H67" s="177"/>
      <c r="I67" s="177"/>
      <c r="J67" s="178">
        <f>J174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117</v>
      </c>
      <c r="E68" s="177"/>
      <c r="F68" s="177"/>
      <c r="G68" s="177"/>
      <c r="H68" s="177"/>
      <c r="I68" s="177"/>
      <c r="J68" s="178">
        <f>J189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120</v>
      </c>
      <c r="E69" s="177"/>
      <c r="F69" s="177"/>
      <c r="G69" s="177"/>
      <c r="H69" s="177"/>
      <c r="I69" s="177"/>
      <c r="J69" s="178">
        <f>J197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122</v>
      </c>
      <c r="E70" s="177"/>
      <c r="F70" s="177"/>
      <c r="G70" s="177"/>
      <c r="H70" s="177"/>
      <c r="I70" s="177"/>
      <c r="J70" s="178">
        <f>J226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124</v>
      </c>
      <c r="E71" s="171"/>
      <c r="F71" s="171"/>
      <c r="G71" s="171"/>
      <c r="H71" s="171"/>
      <c r="I71" s="171"/>
      <c r="J71" s="172">
        <f>J251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125</v>
      </c>
      <c r="E72" s="177"/>
      <c r="F72" s="177"/>
      <c r="G72" s="177"/>
      <c r="H72" s="177"/>
      <c r="I72" s="177"/>
      <c r="J72" s="178">
        <f>J252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126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FSV UK - DPS - stavebni cast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99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D23032a_02 - FSV UK - DPS - Opletalova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 </v>
      </c>
      <c r="G86" s="42"/>
      <c r="H86" s="42"/>
      <c r="I86" s="34" t="s">
        <v>23</v>
      </c>
      <c r="J86" s="74" t="str">
        <f>IF(J12="","",J12)</f>
        <v>9. 1. 2024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Univerzita Karlova, Fakulta sociálních věd</v>
      </c>
      <c r="G88" s="42"/>
      <c r="H88" s="42"/>
      <c r="I88" s="34" t="s">
        <v>33</v>
      </c>
      <c r="J88" s="38" t="str">
        <f>E21</f>
        <v>Design4function s.r.o.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37</v>
      </c>
      <c r="J89" s="38" t="str">
        <f>E24</f>
        <v>Design4function s.r.o.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127</v>
      </c>
      <c r="D91" s="183" t="s">
        <v>59</v>
      </c>
      <c r="E91" s="183" t="s">
        <v>55</v>
      </c>
      <c r="F91" s="183" t="s">
        <v>56</v>
      </c>
      <c r="G91" s="183" t="s">
        <v>128</v>
      </c>
      <c r="H91" s="183" t="s">
        <v>129</v>
      </c>
      <c r="I91" s="183" t="s">
        <v>130</v>
      </c>
      <c r="J91" s="183" t="s">
        <v>103</v>
      </c>
      <c r="K91" s="184" t="s">
        <v>131</v>
      </c>
      <c r="L91" s="185"/>
      <c r="M91" s="94" t="s">
        <v>19</v>
      </c>
      <c r="N91" s="95" t="s">
        <v>44</v>
      </c>
      <c r="O91" s="95" t="s">
        <v>132</v>
      </c>
      <c r="P91" s="95" t="s">
        <v>133</v>
      </c>
      <c r="Q91" s="95" t="s">
        <v>134</v>
      </c>
      <c r="R91" s="95" t="s">
        <v>135</v>
      </c>
      <c r="S91" s="95" t="s">
        <v>136</v>
      </c>
      <c r="T91" s="96" t="s">
        <v>137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138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P93+P139+P251</f>
        <v>0</v>
      </c>
      <c r="Q92" s="98"/>
      <c r="R92" s="188">
        <f>R93+R139+R251</f>
        <v>0.5139639999999999</v>
      </c>
      <c r="S92" s="98"/>
      <c r="T92" s="189">
        <f>T93+T139+T251</f>
        <v>0.34771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73</v>
      </c>
      <c r="AU92" s="19" t="s">
        <v>104</v>
      </c>
      <c r="BK92" s="190">
        <f>BK93+BK139+BK251</f>
        <v>0</v>
      </c>
    </row>
    <row r="93" spans="1:63" s="12" customFormat="1" ht="25.9" customHeight="1">
      <c r="A93" s="12"/>
      <c r="B93" s="191"/>
      <c r="C93" s="192"/>
      <c r="D93" s="193" t="s">
        <v>73</v>
      </c>
      <c r="E93" s="194" t="s">
        <v>139</v>
      </c>
      <c r="F93" s="194" t="s">
        <v>140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P94+P98+P124+P136</f>
        <v>0</v>
      </c>
      <c r="Q93" s="199"/>
      <c r="R93" s="200">
        <f>R94+R98+R124+R136</f>
        <v>0.037677</v>
      </c>
      <c r="S93" s="199"/>
      <c r="T93" s="201">
        <f>T94+T98+T124+T136</f>
        <v>0.0726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82</v>
      </c>
      <c r="AT93" s="203" t="s">
        <v>73</v>
      </c>
      <c r="AU93" s="203" t="s">
        <v>74</v>
      </c>
      <c r="AY93" s="202" t="s">
        <v>141</v>
      </c>
      <c r="BK93" s="204">
        <f>BK94+BK98+BK124+BK136</f>
        <v>0</v>
      </c>
    </row>
    <row r="94" spans="1:63" s="12" customFormat="1" ht="22.8" customHeight="1">
      <c r="A94" s="12"/>
      <c r="B94" s="191"/>
      <c r="C94" s="192"/>
      <c r="D94" s="193" t="s">
        <v>73</v>
      </c>
      <c r="E94" s="205" t="s">
        <v>174</v>
      </c>
      <c r="F94" s="205" t="s">
        <v>175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SUM(P95:P97)</f>
        <v>0</v>
      </c>
      <c r="Q94" s="199"/>
      <c r="R94" s="200">
        <f>SUM(R95:R97)</f>
        <v>0.037377</v>
      </c>
      <c r="S94" s="199"/>
      <c r="T94" s="201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82</v>
      </c>
      <c r="AT94" s="203" t="s">
        <v>73</v>
      </c>
      <c r="AU94" s="203" t="s">
        <v>82</v>
      </c>
      <c r="AY94" s="202" t="s">
        <v>141</v>
      </c>
      <c r="BK94" s="204">
        <f>SUM(BK95:BK97)</f>
        <v>0</v>
      </c>
    </row>
    <row r="95" spans="1:65" s="2" customFormat="1" ht="16.5" customHeight="1">
      <c r="A95" s="40"/>
      <c r="B95" s="41"/>
      <c r="C95" s="207" t="s">
        <v>82</v>
      </c>
      <c r="D95" s="207" t="s">
        <v>144</v>
      </c>
      <c r="E95" s="208" t="s">
        <v>235</v>
      </c>
      <c r="F95" s="209" t="s">
        <v>236</v>
      </c>
      <c r="G95" s="210" t="s">
        <v>147</v>
      </c>
      <c r="H95" s="211">
        <v>0.9</v>
      </c>
      <c r="I95" s="212"/>
      <c r="J95" s="213">
        <f>ROUND(I95*H95,2)</f>
        <v>0</v>
      </c>
      <c r="K95" s="209" t="s">
        <v>148</v>
      </c>
      <c r="L95" s="46"/>
      <c r="M95" s="214" t="s">
        <v>19</v>
      </c>
      <c r="N95" s="215" t="s">
        <v>45</v>
      </c>
      <c r="O95" s="86"/>
      <c r="P95" s="216">
        <f>O95*H95</f>
        <v>0</v>
      </c>
      <c r="Q95" s="216">
        <v>0.04153</v>
      </c>
      <c r="R95" s="216">
        <f>Q95*H95</f>
        <v>0.037377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142</v>
      </c>
      <c r="AT95" s="218" t="s">
        <v>144</v>
      </c>
      <c r="AU95" s="218" t="s">
        <v>84</v>
      </c>
      <c r="AY95" s="19" t="s">
        <v>141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82</v>
      </c>
      <c r="BK95" s="219">
        <f>ROUND(I95*H95,2)</f>
        <v>0</v>
      </c>
      <c r="BL95" s="19" t="s">
        <v>142</v>
      </c>
      <c r="BM95" s="218" t="s">
        <v>1484</v>
      </c>
    </row>
    <row r="96" spans="1:47" s="2" customFormat="1" ht="12">
      <c r="A96" s="40"/>
      <c r="B96" s="41"/>
      <c r="C96" s="42"/>
      <c r="D96" s="220" t="s">
        <v>150</v>
      </c>
      <c r="E96" s="42"/>
      <c r="F96" s="221" t="s">
        <v>238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150</v>
      </c>
      <c r="AU96" s="19" t="s">
        <v>84</v>
      </c>
    </row>
    <row r="97" spans="1:51" s="14" customFormat="1" ht="12">
      <c r="A97" s="14"/>
      <c r="B97" s="236"/>
      <c r="C97" s="237"/>
      <c r="D97" s="227" t="s">
        <v>152</v>
      </c>
      <c r="E97" s="238" t="s">
        <v>19</v>
      </c>
      <c r="F97" s="239" t="s">
        <v>1485</v>
      </c>
      <c r="G97" s="237"/>
      <c r="H97" s="240">
        <v>0.9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152</v>
      </c>
      <c r="AU97" s="246" t="s">
        <v>84</v>
      </c>
      <c r="AV97" s="14" t="s">
        <v>84</v>
      </c>
      <c r="AW97" s="14" t="s">
        <v>36</v>
      </c>
      <c r="AX97" s="14" t="s">
        <v>82</v>
      </c>
      <c r="AY97" s="246" t="s">
        <v>141</v>
      </c>
    </row>
    <row r="98" spans="1:63" s="12" customFormat="1" ht="22.8" customHeight="1">
      <c r="A98" s="12"/>
      <c r="B98" s="191"/>
      <c r="C98" s="192"/>
      <c r="D98" s="193" t="s">
        <v>73</v>
      </c>
      <c r="E98" s="205" t="s">
        <v>206</v>
      </c>
      <c r="F98" s="205" t="s">
        <v>307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SUM(P99:P123)</f>
        <v>0</v>
      </c>
      <c r="Q98" s="199"/>
      <c r="R98" s="200">
        <f>SUM(R99:R123)</f>
        <v>0.00030000000000000003</v>
      </c>
      <c r="S98" s="199"/>
      <c r="T98" s="201">
        <f>SUM(T99:T123)</f>
        <v>0.0726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73</v>
      </c>
      <c r="AU98" s="203" t="s">
        <v>82</v>
      </c>
      <c r="AY98" s="202" t="s">
        <v>141</v>
      </c>
      <c r="BK98" s="204">
        <f>SUM(BK99:BK123)</f>
        <v>0</v>
      </c>
    </row>
    <row r="99" spans="1:65" s="2" customFormat="1" ht="16.5" customHeight="1">
      <c r="A99" s="40"/>
      <c r="B99" s="41"/>
      <c r="C99" s="207" t="s">
        <v>84</v>
      </c>
      <c r="D99" s="207" t="s">
        <v>144</v>
      </c>
      <c r="E99" s="208" t="s">
        <v>314</v>
      </c>
      <c r="F99" s="209" t="s">
        <v>315</v>
      </c>
      <c r="G99" s="210" t="s">
        <v>147</v>
      </c>
      <c r="H99" s="211">
        <v>22</v>
      </c>
      <c r="I99" s="212"/>
      <c r="J99" s="213">
        <f>ROUND(I99*H99,2)</f>
        <v>0</v>
      </c>
      <c r="K99" s="209" t="s">
        <v>148</v>
      </c>
      <c r="L99" s="46"/>
      <c r="M99" s="214" t="s">
        <v>19</v>
      </c>
      <c r="N99" s="215" t="s">
        <v>45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142</v>
      </c>
      <c r="AT99" s="218" t="s">
        <v>144</v>
      </c>
      <c r="AU99" s="218" t="s">
        <v>84</v>
      </c>
      <c r="AY99" s="19" t="s">
        <v>141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82</v>
      </c>
      <c r="BK99" s="219">
        <f>ROUND(I99*H99,2)</f>
        <v>0</v>
      </c>
      <c r="BL99" s="19" t="s">
        <v>142</v>
      </c>
      <c r="BM99" s="218" t="s">
        <v>1486</v>
      </c>
    </row>
    <row r="100" spans="1:47" s="2" customFormat="1" ht="12">
      <c r="A100" s="40"/>
      <c r="B100" s="41"/>
      <c r="C100" s="42"/>
      <c r="D100" s="220" t="s">
        <v>150</v>
      </c>
      <c r="E100" s="42"/>
      <c r="F100" s="221" t="s">
        <v>317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150</v>
      </c>
      <c r="AU100" s="19" t="s">
        <v>84</v>
      </c>
    </row>
    <row r="101" spans="1:51" s="14" customFormat="1" ht="12">
      <c r="A101" s="14"/>
      <c r="B101" s="236"/>
      <c r="C101" s="237"/>
      <c r="D101" s="227" t="s">
        <v>152</v>
      </c>
      <c r="E101" s="238" t="s">
        <v>19</v>
      </c>
      <c r="F101" s="239" t="s">
        <v>281</v>
      </c>
      <c r="G101" s="237"/>
      <c r="H101" s="240">
        <v>22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152</v>
      </c>
      <c r="AU101" s="246" t="s">
        <v>84</v>
      </c>
      <c r="AV101" s="14" t="s">
        <v>84</v>
      </c>
      <c r="AW101" s="14" t="s">
        <v>36</v>
      </c>
      <c r="AX101" s="14" t="s">
        <v>82</v>
      </c>
      <c r="AY101" s="246" t="s">
        <v>141</v>
      </c>
    </row>
    <row r="102" spans="1:65" s="2" customFormat="1" ht="16.5" customHeight="1">
      <c r="A102" s="40"/>
      <c r="B102" s="41"/>
      <c r="C102" s="207" t="s">
        <v>97</v>
      </c>
      <c r="D102" s="207" t="s">
        <v>144</v>
      </c>
      <c r="E102" s="208" t="s">
        <v>319</v>
      </c>
      <c r="F102" s="209" t="s">
        <v>320</v>
      </c>
      <c r="G102" s="210" t="s">
        <v>147</v>
      </c>
      <c r="H102" s="211">
        <v>442</v>
      </c>
      <c r="I102" s="212"/>
      <c r="J102" s="213">
        <f>ROUND(I102*H102,2)</f>
        <v>0</v>
      </c>
      <c r="K102" s="209" t="s">
        <v>148</v>
      </c>
      <c r="L102" s="46"/>
      <c r="M102" s="214" t="s">
        <v>19</v>
      </c>
      <c r="N102" s="215" t="s">
        <v>45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142</v>
      </c>
      <c r="AT102" s="218" t="s">
        <v>144</v>
      </c>
      <c r="AU102" s="218" t="s">
        <v>84</v>
      </c>
      <c r="AY102" s="19" t="s">
        <v>141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82</v>
      </c>
      <c r="BK102" s="219">
        <f>ROUND(I102*H102,2)</f>
        <v>0</v>
      </c>
      <c r="BL102" s="19" t="s">
        <v>142</v>
      </c>
      <c r="BM102" s="218" t="s">
        <v>1487</v>
      </c>
    </row>
    <row r="103" spans="1:47" s="2" customFormat="1" ht="12">
      <c r="A103" s="40"/>
      <c r="B103" s="41"/>
      <c r="C103" s="42"/>
      <c r="D103" s="220" t="s">
        <v>150</v>
      </c>
      <c r="E103" s="42"/>
      <c r="F103" s="221" t="s">
        <v>322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150</v>
      </c>
      <c r="AU103" s="19" t="s">
        <v>84</v>
      </c>
    </row>
    <row r="104" spans="1:51" s="14" customFormat="1" ht="12">
      <c r="A104" s="14"/>
      <c r="B104" s="236"/>
      <c r="C104" s="237"/>
      <c r="D104" s="227" t="s">
        <v>152</v>
      </c>
      <c r="E104" s="238" t="s">
        <v>19</v>
      </c>
      <c r="F104" s="239" t="s">
        <v>94</v>
      </c>
      <c r="G104" s="237"/>
      <c r="H104" s="240">
        <v>442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152</v>
      </c>
      <c r="AU104" s="246" t="s">
        <v>84</v>
      </c>
      <c r="AV104" s="14" t="s">
        <v>84</v>
      </c>
      <c r="AW104" s="14" t="s">
        <v>36</v>
      </c>
      <c r="AX104" s="14" t="s">
        <v>82</v>
      </c>
      <c r="AY104" s="246" t="s">
        <v>141</v>
      </c>
    </row>
    <row r="105" spans="1:47" s="2" customFormat="1" ht="12">
      <c r="A105" s="40"/>
      <c r="B105" s="41"/>
      <c r="C105" s="42"/>
      <c r="D105" s="227" t="s">
        <v>293</v>
      </c>
      <c r="E105" s="42"/>
      <c r="F105" s="258" t="s">
        <v>294</v>
      </c>
      <c r="G105" s="42"/>
      <c r="H105" s="42"/>
      <c r="I105" s="4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U105" s="19" t="s">
        <v>84</v>
      </c>
    </row>
    <row r="106" spans="1:47" s="2" customFormat="1" ht="12">
      <c r="A106" s="40"/>
      <c r="B106" s="41"/>
      <c r="C106" s="42"/>
      <c r="D106" s="227" t="s">
        <v>293</v>
      </c>
      <c r="E106" s="42"/>
      <c r="F106" s="259" t="s">
        <v>180</v>
      </c>
      <c r="G106" s="42"/>
      <c r="H106" s="260">
        <v>0</v>
      </c>
      <c r="I106" s="4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U106" s="19" t="s">
        <v>84</v>
      </c>
    </row>
    <row r="107" spans="1:47" s="2" customFormat="1" ht="12">
      <c r="A107" s="40"/>
      <c r="B107" s="41"/>
      <c r="C107" s="42"/>
      <c r="D107" s="227" t="s">
        <v>293</v>
      </c>
      <c r="E107" s="42"/>
      <c r="F107" s="259" t="s">
        <v>295</v>
      </c>
      <c r="G107" s="42"/>
      <c r="H107" s="260">
        <v>115</v>
      </c>
      <c r="I107" s="4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U107" s="19" t="s">
        <v>84</v>
      </c>
    </row>
    <row r="108" spans="1:47" s="2" customFormat="1" ht="12">
      <c r="A108" s="40"/>
      <c r="B108" s="41"/>
      <c r="C108" s="42"/>
      <c r="D108" s="227" t="s">
        <v>293</v>
      </c>
      <c r="E108" s="42"/>
      <c r="F108" s="259" t="s">
        <v>194</v>
      </c>
      <c r="G108" s="42"/>
      <c r="H108" s="260">
        <v>0</v>
      </c>
      <c r="I108" s="4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U108" s="19" t="s">
        <v>84</v>
      </c>
    </row>
    <row r="109" spans="1:47" s="2" customFormat="1" ht="12">
      <c r="A109" s="40"/>
      <c r="B109" s="41"/>
      <c r="C109" s="42"/>
      <c r="D109" s="227" t="s">
        <v>293</v>
      </c>
      <c r="E109" s="42"/>
      <c r="F109" s="259" t="s">
        <v>296</v>
      </c>
      <c r="G109" s="42"/>
      <c r="H109" s="260">
        <v>60</v>
      </c>
      <c r="I109" s="4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U109" s="19" t="s">
        <v>84</v>
      </c>
    </row>
    <row r="110" spans="1:47" s="2" customFormat="1" ht="12">
      <c r="A110" s="40"/>
      <c r="B110" s="41"/>
      <c r="C110" s="42"/>
      <c r="D110" s="227" t="s">
        <v>293</v>
      </c>
      <c r="E110" s="42"/>
      <c r="F110" s="259" t="s">
        <v>196</v>
      </c>
      <c r="G110" s="42"/>
      <c r="H110" s="260">
        <v>0</v>
      </c>
      <c r="I110" s="4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U110" s="19" t="s">
        <v>84</v>
      </c>
    </row>
    <row r="111" spans="1:47" s="2" customFormat="1" ht="12">
      <c r="A111" s="40"/>
      <c r="B111" s="41"/>
      <c r="C111" s="42"/>
      <c r="D111" s="227" t="s">
        <v>293</v>
      </c>
      <c r="E111" s="42"/>
      <c r="F111" s="259" t="s">
        <v>297</v>
      </c>
      <c r="G111" s="42"/>
      <c r="H111" s="260">
        <v>68</v>
      </c>
      <c r="I111" s="4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U111" s="19" t="s">
        <v>84</v>
      </c>
    </row>
    <row r="112" spans="1:47" s="2" customFormat="1" ht="12">
      <c r="A112" s="40"/>
      <c r="B112" s="41"/>
      <c r="C112" s="42"/>
      <c r="D112" s="227" t="s">
        <v>293</v>
      </c>
      <c r="E112" s="42"/>
      <c r="F112" s="259" t="s">
        <v>198</v>
      </c>
      <c r="G112" s="42"/>
      <c r="H112" s="260">
        <v>0</v>
      </c>
      <c r="I112" s="4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U112" s="19" t="s">
        <v>84</v>
      </c>
    </row>
    <row r="113" spans="1:47" s="2" customFormat="1" ht="12">
      <c r="A113" s="40"/>
      <c r="B113" s="41"/>
      <c r="C113" s="42"/>
      <c r="D113" s="227" t="s">
        <v>293</v>
      </c>
      <c r="E113" s="42"/>
      <c r="F113" s="259" t="s">
        <v>298</v>
      </c>
      <c r="G113" s="42"/>
      <c r="H113" s="260">
        <v>54</v>
      </c>
      <c r="I113" s="4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U113" s="19" t="s">
        <v>84</v>
      </c>
    </row>
    <row r="114" spans="1:47" s="2" customFormat="1" ht="12">
      <c r="A114" s="40"/>
      <c r="B114" s="41"/>
      <c r="C114" s="42"/>
      <c r="D114" s="227" t="s">
        <v>293</v>
      </c>
      <c r="E114" s="42"/>
      <c r="F114" s="259" t="s">
        <v>200</v>
      </c>
      <c r="G114" s="42"/>
      <c r="H114" s="260">
        <v>0</v>
      </c>
      <c r="I114" s="4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U114" s="19" t="s">
        <v>84</v>
      </c>
    </row>
    <row r="115" spans="1:47" s="2" customFormat="1" ht="12">
      <c r="A115" s="40"/>
      <c r="B115" s="41"/>
      <c r="C115" s="42"/>
      <c r="D115" s="227" t="s">
        <v>293</v>
      </c>
      <c r="E115" s="42"/>
      <c r="F115" s="259" t="s">
        <v>299</v>
      </c>
      <c r="G115" s="42"/>
      <c r="H115" s="260">
        <v>50</v>
      </c>
      <c r="I115" s="4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U115" s="19" t="s">
        <v>84</v>
      </c>
    </row>
    <row r="116" spans="1:47" s="2" customFormat="1" ht="12">
      <c r="A116" s="40"/>
      <c r="B116" s="41"/>
      <c r="C116" s="42"/>
      <c r="D116" s="227" t="s">
        <v>293</v>
      </c>
      <c r="E116" s="42"/>
      <c r="F116" s="259" t="s">
        <v>201</v>
      </c>
      <c r="G116" s="42"/>
      <c r="H116" s="260">
        <v>0</v>
      </c>
      <c r="I116" s="4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U116" s="19" t="s">
        <v>84</v>
      </c>
    </row>
    <row r="117" spans="1:47" s="2" customFormat="1" ht="12">
      <c r="A117" s="40"/>
      <c r="B117" s="41"/>
      <c r="C117" s="42"/>
      <c r="D117" s="227" t="s">
        <v>293</v>
      </c>
      <c r="E117" s="42"/>
      <c r="F117" s="259" t="s">
        <v>300</v>
      </c>
      <c r="G117" s="42"/>
      <c r="H117" s="260">
        <v>95</v>
      </c>
      <c r="I117" s="4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U117" s="19" t="s">
        <v>84</v>
      </c>
    </row>
    <row r="118" spans="1:47" s="2" customFormat="1" ht="12">
      <c r="A118" s="40"/>
      <c r="B118" s="41"/>
      <c r="C118" s="42"/>
      <c r="D118" s="227" t="s">
        <v>293</v>
      </c>
      <c r="E118" s="42"/>
      <c r="F118" s="259" t="s">
        <v>205</v>
      </c>
      <c r="G118" s="42"/>
      <c r="H118" s="260">
        <v>442</v>
      </c>
      <c r="I118" s="4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U118" s="19" t="s">
        <v>84</v>
      </c>
    </row>
    <row r="119" spans="1:65" s="2" customFormat="1" ht="21.75" customHeight="1">
      <c r="A119" s="40"/>
      <c r="B119" s="41"/>
      <c r="C119" s="207" t="s">
        <v>142</v>
      </c>
      <c r="D119" s="207" t="s">
        <v>144</v>
      </c>
      <c r="E119" s="208" t="s">
        <v>1488</v>
      </c>
      <c r="F119" s="209" t="s">
        <v>1489</v>
      </c>
      <c r="G119" s="210" t="s">
        <v>265</v>
      </c>
      <c r="H119" s="211">
        <v>0.018</v>
      </c>
      <c r="I119" s="212"/>
      <c r="J119" s="213">
        <f>ROUND(I119*H119,2)</f>
        <v>0</v>
      </c>
      <c r="K119" s="209" t="s">
        <v>148</v>
      </c>
      <c r="L119" s="46"/>
      <c r="M119" s="214" t="s">
        <v>19</v>
      </c>
      <c r="N119" s="215" t="s">
        <v>45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0.7</v>
      </c>
      <c r="T119" s="217">
        <f>S119*H119</f>
        <v>0.012599999999999998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142</v>
      </c>
      <c r="AT119" s="218" t="s">
        <v>144</v>
      </c>
      <c r="AU119" s="218" t="s">
        <v>84</v>
      </c>
      <c r="AY119" s="19" t="s">
        <v>141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82</v>
      </c>
      <c r="BK119" s="219">
        <f>ROUND(I119*H119,2)</f>
        <v>0</v>
      </c>
      <c r="BL119" s="19" t="s">
        <v>142</v>
      </c>
      <c r="BM119" s="218" t="s">
        <v>1490</v>
      </c>
    </row>
    <row r="120" spans="1:47" s="2" customFormat="1" ht="12">
      <c r="A120" s="40"/>
      <c r="B120" s="41"/>
      <c r="C120" s="42"/>
      <c r="D120" s="220" t="s">
        <v>150</v>
      </c>
      <c r="E120" s="42"/>
      <c r="F120" s="221" t="s">
        <v>1491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150</v>
      </c>
      <c r="AU120" s="19" t="s">
        <v>84</v>
      </c>
    </row>
    <row r="121" spans="1:51" s="14" customFormat="1" ht="12">
      <c r="A121" s="14"/>
      <c r="B121" s="236"/>
      <c r="C121" s="237"/>
      <c r="D121" s="227" t="s">
        <v>152</v>
      </c>
      <c r="E121" s="238" t="s">
        <v>19</v>
      </c>
      <c r="F121" s="239" t="s">
        <v>1492</v>
      </c>
      <c r="G121" s="237"/>
      <c r="H121" s="240">
        <v>0.018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152</v>
      </c>
      <c r="AU121" s="246" t="s">
        <v>84</v>
      </c>
      <c r="AV121" s="14" t="s">
        <v>84</v>
      </c>
      <c r="AW121" s="14" t="s">
        <v>36</v>
      </c>
      <c r="AX121" s="14" t="s">
        <v>82</v>
      </c>
      <c r="AY121" s="246" t="s">
        <v>141</v>
      </c>
    </row>
    <row r="122" spans="1:65" s="2" customFormat="1" ht="16.5" customHeight="1">
      <c r="A122" s="40"/>
      <c r="B122" s="41"/>
      <c r="C122" s="207" t="s">
        <v>169</v>
      </c>
      <c r="D122" s="207" t="s">
        <v>144</v>
      </c>
      <c r="E122" s="208" t="s">
        <v>331</v>
      </c>
      <c r="F122" s="209" t="s">
        <v>332</v>
      </c>
      <c r="G122" s="210" t="s">
        <v>259</v>
      </c>
      <c r="H122" s="211">
        <v>30</v>
      </c>
      <c r="I122" s="212"/>
      <c r="J122" s="213">
        <f>ROUND(I122*H122,2)</f>
        <v>0</v>
      </c>
      <c r="K122" s="209" t="s">
        <v>148</v>
      </c>
      <c r="L122" s="46"/>
      <c r="M122" s="214" t="s">
        <v>19</v>
      </c>
      <c r="N122" s="215" t="s">
        <v>45</v>
      </c>
      <c r="O122" s="86"/>
      <c r="P122" s="216">
        <f>O122*H122</f>
        <v>0</v>
      </c>
      <c r="Q122" s="216">
        <v>1E-05</v>
      </c>
      <c r="R122" s="216">
        <f>Q122*H122</f>
        <v>0.00030000000000000003</v>
      </c>
      <c r="S122" s="216">
        <v>0.002</v>
      </c>
      <c r="T122" s="217">
        <f>S122*H122</f>
        <v>0.06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142</v>
      </c>
      <c r="AT122" s="218" t="s">
        <v>144</v>
      </c>
      <c r="AU122" s="218" t="s">
        <v>84</v>
      </c>
      <c r="AY122" s="19" t="s">
        <v>141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82</v>
      </c>
      <c r="BK122" s="219">
        <f>ROUND(I122*H122,2)</f>
        <v>0</v>
      </c>
      <c r="BL122" s="19" t="s">
        <v>142</v>
      </c>
      <c r="BM122" s="218" t="s">
        <v>1493</v>
      </c>
    </row>
    <row r="123" spans="1:47" s="2" customFormat="1" ht="12">
      <c r="A123" s="40"/>
      <c r="B123" s="41"/>
      <c r="C123" s="42"/>
      <c r="D123" s="220" t="s">
        <v>150</v>
      </c>
      <c r="E123" s="42"/>
      <c r="F123" s="221" t="s">
        <v>334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150</v>
      </c>
      <c r="AU123" s="19" t="s">
        <v>84</v>
      </c>
    </row>
    <row r="124" spans="1:63" s="12" customFormat="1" ht="22.8" customHeight="1">
      <c r="A124" s="12"/>
      <c r="B124" s="191"/>
      <c r="C124" s="192"/>
      <c r="D124" s="193" t="s">
        <v>73</v>
      </c>
      <c r="E124" s="205" t="s">
        <v>356</v>
      </c>
      <c r="F124" s="205" t="s">
        <v>357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SUM(P125:P135)</f>
        <v>0</v>
      </c>
      <c r="Q124" s="199"/>
      <c r="R124" s="200">
        <f>SUM(R125:R135)</f>
        <v>0</v>
      </c>
      <c r="S124" s="199"/>
      <c r="T124" s="201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82</v>
      </c>
      <c r="AT124" s="203" t="s">
        <v>73</v>
      </c>
      <c r="AU124" s="203" t="s">
        <v>82</v>
      </c>
      <c r="AY124" s="202" t="s">
        <v>141</v>
      </c>
      <c r="BK124" s="204">
        <f>SUM(BK125:BK135)</f>
        <v>0</v>
      </c>
    </row>
    <row r="125" spans="1:65" s="2" customFormat="1" ht="21.75" customHeight="1">
      <c r="A125" s="40"/>
      <c r="B125" s="41"/>
      <c r="C125" s="207" t="s">
        <v>174</v>
      </c>
      <c r="D125" s="207" t="s">
        <v>144</v>
      </c>
      <c r="E125" s="208" t="s">
        <v>359</v>
      </c>
      <c r="F125" s="209" t="s">
        <v>360</v>
      </c>
      <c r="G125" s="210" t="s">
        <v>272</v>
      </c>
      <c r="H125" s="211">
        <v>0.348</v>
      </c>
      <c r="I125" s="212"/>
      <c r="J125" s="213">
        <f>ROUND(I125*H125,2)</f>
        <v>0</v>
      </c>
      <c r="K125" s="209" t="s">
        <v>148</v>
      </c>
      <c r="L125" s="46"/>
      <c r="M125" s="214" t="s">
        <v>19</v>
      </c>
      <c r="N125" s="215" t="s">
        <v>45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142</v>
      </c>
      <c r="AT125" s="218" t="s">
        <v>144</v>
      </c>
      <c r="AU125" s="218" t="s">
        <v>84</v>
      </c>
      <c r="AY125" s="19" t="s">
        <v>141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82</v>
      </c>
      <c r="BK125" s="219">
        <f>ROUND(I125*H125,2)</f>
        <v>0</v>
      </c>
      <c r="BL125" s="19" t="s">
        <v>142</v>
      </c>
      <c r="BM125" s="218" t="s">
        <v>1494</v>
      </c>
    </row>
    <row r="126" spans="1:47" s="2" customFormat="1" ht="12">
      <c r="A126" s="40"/>
      <c r="B126" s="41"/>
      <c r="C126" s="42"/>
      <c r="D126" s="220" t="s">
        <v>150</v>
      </c>
      <c r="E126" s="42"/>
      <c r="F126" s="221" t="s">
        <v>362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150</v>
      </c>
      <c r="AU126" s="19" t="s">
        <v>84</v>
      </c>
    </row>
    <row r="127" spans="1:65" s="2" customFormat="1" ht="16.5" customHeight="1">
      <c r="A127" s="40"/>
      <c r="B127" s="41"/>
      <c r="C127" s="207" t="s">
        <v>182</v>
      </c>
      <c r="D127" s="207" t="s">
        <v>144</v>
      </c>
      <c r="E127" s="208" t="s">
        <v>364</v>
      </c>
      <c r="F127" s="209" t="s">
        <v>365</v>
      </c>
      <c r="G127" s="210" t="s">
        <v>272</v>
      </c>
      <c r="H127" s="211">
        <v>5.22</v>
      </c>
      <c r="I127" s="212"/>
      <c r="J127" s="213">
        <f>ROUND(I127*H127,2)</f>
        <v>0</v>
      </c>
      <c r="K127" s="209" t="s">
        <v>148</v>
      </c>
      <c r="L127" s="46"/>
      <c r="M127" s="214" t="s">
        <v>19</v>
      </c>
      <c r="N127" s="215" t="s">
        <v>45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142</v>
      </c>
      <c r="AT127" s="218" t="s">
        <v>144</v>
      </c>
      <c r="AU127" s="218" t="s">
        <v>84</v>
      </c>
      <c r="AY127" s="19" t="s">
        <v>141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82</v>
      </c>
      <c r="BK127" s="219">
        <f>ROUND(I127*H127,2)</f>
        <v>0</v>
      </c>
      <c r="BL127" s="19" t="s">
        <v>142</v>
      </c>
      <c r="BM127" s="218" t="s">
        <v>1495</v>
      </c>
    </row>
    <row r="128" spans="1:47" s="2" customFormat="1" ht="12">
      <c r="A128" s="40"/>
      <c r="B128" s="41"/>
      <c r="C128" s="42"/>
      <c r="D128" s="220" t="s">
        <v>150</v>
      </c>
      <c r="E128" s="42"/>
      <c r="F128" s="221" t="s">
        <v>367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150</v>
      </c>
      <c r="AU128" s="19" t="s">
        <v>84</v>
      </c>
    </row>
    <row r="129" spans="1:51" s="14" customFormat="1" ht="12">
      <c r="A129" s="14"/>
      <c r="B129" s="236"/>
      <c r="C129" s="237"/>
      <c r="D129" s="227" t="s">
        <v>152</v>
      </c>
      <c r="E129" s="237"/>
      <c r="F129" s="239" t="s">
        <v>1496</v>
      </c>
      <c r="G129" s="237"/>
      <c r="H129" s="240">
        <v>5.22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152</v>
      </c>
      <c r="AU129" s="246" t="s">
        <v>84</v>
      </c>
      <c r="AV129" s="14" t="s">
        <v>84</v>
      </c>
      <c r="AW129" s="14" t="s">
        <v>4</v>
      </c>
      <c r="AX129" s="14" t="s">
        <v>82</v>
      </c>
      <c r="AY129" s="246" t="s">
        <v>141</v>
      </c>
    </row>
    <row r="130" spans="1:65" s="2" customFormat="1" ht="24.15" customHeight="1">
      <c r="A130" s="40"/>
      <c r="B130" s="41"/>
      <c r="C130" s="207" t="s">
        <v>187</v>
      </c>
      <c r="D130" s="207" t="s">
        <v>144</v>
      </c>
      <c r="E130" s="208" t="s">
        <v>370</v>
      </c>
      <c r="F130" s="209" t="s">
        <v>371</v>
      </c>
      <c r="G130" s="210" t="s">
        <v>272</v>
      </c>
      <c r="H130" s="211">
        <v>0.348</v>
      </c>
      <c r="I130" s="212"/>
      <c r="J130" s="213">
        <f>ROUND(I130*H130,2)</f>
        <v>0</v>
      </c>
      <c r="K130" s="209" t="s">
        <v>148</v>
      </c>
      <c r="L130" s="46"/>
      <c r="M130" s="214" t="s">
        <v>19</v>
      </c>
      <c r="N130" s="215" t="s">
        <v>45</v>
      </c>
      <c r="O130" s="86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142</v>
      </c>
      <c r="AT130" s="218" t="s">
        <v>144</v>
      </c>
      <c r="AU130" s="218" t="s">
        <v>84</v>
      </c>
      <c r="AY130" s="19" t="s">
        <v>141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82</v>
      </c>
      <c r="BK130" s="219">
        <f>ROUND(I130*H130,2)</f>
        <v>0</v>
      </c>
      <c r="BL130" s="19" t="s">
        <v>142</v>
      </c>
      <c r="BM130" s="218" t="s">
        <v>1497</v>
      </c>
    </row>
    <row r="131" spans="1:47" s="2" customFormat="1" ht="12">
      <c r="A131" s="40"/>
      <c r="B131" s="41"/>
      <c r="C131" s="42"/>
      <c r="D131" s="220" t="s">
        <v>150</v>
      </c>
      <c r="E131" s="42"/>
      <c r="F131" s="221" t="s">
        <v>373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150</v>
      </c>
      <c r="AU131" s="19" t="s">
        <v>84</v>
      </c>
    </row>
    <row r="132" spans="1:65" s="2" customFormat="1" ht="24.15" customHeight="1">
      <c r="A132" s="40"/>
      <c r="B132" s="41"/>
      <c r="C132" s="207" t="s">
        <v>206</v>
      </c>
      <c r="D132" s="207" t="s">
        <v>144</v>
      </c>
      <c r="E132" s="208" t="s">
        <v>375</v>
      </c>
      <c r="F132" s="209" t="s">
        <v>376</v>
      </c>
      <c r="G132" s="210" t="s">
        <v>272</v>
      </c>
      <c r="H132" s="211">
        <v>0.018</v>
      </c>
      <c r="I132" s="212"/>
      <c r="J132" s="213">
        <f>ROUND(I132*H132,2)</f>
        <v>0</v>
      </c>
      <c r="K132" s="209" t="s">
        <v>148</v>
      </c>
      <c r="L132" s="46"/>
      <c r="M132" s="214" t="s">
        <v>19</v>
      </c>
      <c r="N132" s="215" t="s">
        <v>45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142</v>
      </c>
      <c r="AT132" s="218" t="s">
        <v>144</v>
      </c>
      <c r="AU132" s="218" t="s">
        <v>84</v>
      </c>
      <c r="AY132" s="19" t="s">
        <v>141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82</v>
      </c>
      <c r="BK132" s="219">
        <f>ROUND(I132*H132,2)</f>
        <v>0</v>
      </c>
      <c r="BL132" s="19" t="s">
        <v>142</v>
      </c>
      <c r="BM132" s="218" t="s">
        <v>1498</v>
      </c>
    </row>
    <row r="133" spans="1:47" s="2" customFormat="1" ht="12">
      <c r="A133" s="40"/>
      <c r="B133" s="41"/>
      <c r="C133" s="42"/>
      <c r="D133" s="220" t="s">
        <v>150</v>
      </c>
      <c r="E133" s="42"/>
      <c r="F133" s="221" t="s">
        <v>378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150</v>
      </c>
      <c r="AU133" s="19" t="s">
        <v>84</v>
      </c>
    </row>
    <row r="134" spans="1:65" s="2" customFormat="1" ht="24.15" customHeight="1">
      <c r="A134" s="40"/>
      <c r="B134" s="41"/>
      <c r="C134" s="207" t="s">
        <v>213</v>
      </c>
      <c r="D134" s="207" t="s">
        <v>144</v>
      </c>
      <c r="E134" s="208" t="s">
        <v>380</v>
      </c>
      <c r="F134" s="209" t="s">
        <v>381</v>
      </c>
      <c r="G134" s="210" t="s">
        <v>272</v>
      </c>
      <c r="H134" s="211">
        <v>0.33</v>
      </c>
      <c r="I134" s="212"/>
      <c r="J134" s="213">
        <f>ROUND(I134*H134,2)</f>
        <v>0</v>
      </c>
      <c r="K134" s="209" t="s">
        <v>148</v>
      </c>
      <c r="L134" s="46"/>
      <c r="M134" s="214" t="s">
        <v>19</v>
      </c>
      <c r="N134" s="215" t="s">
        <v>45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142</v>
      </c>
      <c r="AT134" s="218" t="s">
        <v>144</v>
      </c>
      <c r="AU134" s="218" t="s">
        <v>84</v>
      </c>
      <c r="AY134" s="19" t="s">
        <v>141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82</v>
      </c>
      <c r="BK134" s="219">
        <f>ROUND(I134*H134,2)</f>
        <v>0</v>
      </c>
      <c r="BL134" s="19" t="s">
        <v>142</v>
      </c>
      <c r="BM134" s="218" t="s">
        <v>1499</v>
      </c>
    </row>
    <row r="135" spans="1:47" s="2" customFormat="1" ht="12">
      <c r="A135" s="40"/>
      <c r="B135" s="41"/>
      <c r="C135" s="42"/>
      <c r="D135" s="220" t="s">
        <v>150</v>
      </c>
      <c r="E135" s="42"/>
      <c r="F135" s="221" t="s">
        <v>383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150</v>
      </c>
      <c r="AU135" s="19" t="s">
        <v>84</v>
      </c>
    </row>
    <row r="136" spans="1:63" s="12" customFormat="1" ht="22.8" customHeight="1">
      <c r="A136" s="12"/>
      <c r="B136" s="191"/>
      <c r="C136" s="192"/>
      <c r="D136" s="193" t="s">
        <v>73</v>
      </c>
      <c r="E136" s="205" t="s">
        <v>384</v>
      </c>
      <c r="F136" s="205" t="s">
        <v>385</v>
      </c>
      <c r="G136" s="192"/>
      <c r="H136" s="192"/>
      <c r="I136" s="195"/>
      <c r="J136" s="206">
        <f>BK136</f>
        <v>0</v>
      </c>
      <c r="K136" s="192"/>
      <c r="L136" s="197"/>
      <c r="M136" s="198"/>
      <c r="N136" s="199"/>
      <c r="O136" s="199"/>
      <c r="P136" s="200">
        <f>SUM(P137:P138)</f>
        <v>0</v>
      </c>
      <c r="Q136" s="199"/>
      <c r="R136" s="200">
        <f>SUM(R137:R138)</f>
        <v>0</v>
      </c>
      <c r="S136" s="199"/>
      <c r="T136" s="201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82</v>
      </c>
      <c r="AT136" s="203" t="s">
        <v>73</v>
      </c>
      <c r="AU136" s="203" t="s">
        <v>82</v>
      </c>
      <c r="AY136" s="202" t="s">
        <v>141</v>
      </c>
      <c r="BK136" s="204">
        <f>SUM(BK137:BK138)</f>
        <v>0</v>
      </c>
    </row>
    <row r="137" spans="1:65" s="2" customFormat="1" ht="33" customHeight="1">
      <c r="A137" s="40"/>
      <c r="B137" s="41"/>
      <c r="C137" s="207" t="s">
        <v>220</v>
      </c>
      <c r="D137" s="207" t="s">
        <v>144</v>
      </c>
      <c r="E137" s="208" t="s">
        <v>387</v>
      </c>
      <c r="F137" s="209" t="s">
        <v>388</v>
      </c>
      <c r="G137" s="210" t="s">
        <v>272</v>
      </c>
      <c r="H137" s="211">
        <v>0.038</v>
      </c>
      <c r="I137" s="212"/>
      <c r="J137" s="213">
        <f>ROUND(I137*H137,2)</f>
        <v>0</v>
      </c>
      <c r="K137" s="209" t="s">
        <v>148</v>
      </c>
      <c r="L137" s="46"/>
      <c r="M137" s="214" t="s">
        <v>19</v>
      </c>
      <c r="N137" s="215" t="s">
        <v>45</v>
      </c>
      <c r="O137" s="86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142</v>
      </c>
      <c r="AT137" s="218" t="s">
        <v>144</v>
      </c>
      <c r="AU137" s="218" t="s">
        <v>84</v>
      </c>
      <c r="AY137" s="19" t="s">
        <v>141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82</v>
      </c>
      <c r="BK137" s="219">
        <f>ROUND(I137*H137,2)</f>
        <v>0</v>
      </c>
      <c r="BL137" s="19" t="s">
        <v>142</v>
      </c>
      <c r="BM137" s="218" t="s">
        <v>1500</v>
      </c>
    </row>
    <row r="138" spans="1:47" s="2" customFormat="1" ht="12">
      <c r="A138" s="40"/>
      <c r="B138" s="41"/>
      <c r="C138" s="42"/>
      <c r="D138" s="220" t="s">
        <v>150</v>
      </c>
      <c r="E138" s="42"/>
      <c r="F138" s="221" t="s">
        <v>390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150</v>
      </c>
      <c r="AU138" s="19" t="s">
        <v>84</v>
      </c>
    </row>
    <row r="139" spans="1:63" s="12" customFormat="1" ht="25.9" customHeight="1">
      <c r="A139" s="12"/>
      <c r="B139" s="191"/>
      <c r="C139" s="192"/>
      <c r="D139" s="193" t="s">
        <v>73</v>
      </c>
      <c r="E139" s="194" t="s">
        <v>391</v>
      </c>
      <c r="F139" s="194" t="s">
        <v>392</v>
      </c>
      <c r="G139" s="192"/>
      <c r="H139" s="192"/>
      <c r="I139" s="195"/>
      <c r="J139" s="196">
        <f>BK139</f>
        <v>0</v>
      </c>
      <c r="K139" s="192"/>
      <c r="L139" s="197"/>
      <c r="M139" s="198"/>
      <c r="N139" s="199"/>
      <c r="O139" s="199"/>
      <c r="P139" s="200">
        <f>P140+P174+P189+P197+P226</f>
        <v>0</v>
      </c>
      <c r="Q139" s="199"/>
      <c r="R139" s="200">
        <f>R140+R174+R189+R197+R226</f>
        <v>0.4762869999999999</v>
      </c>
      <c r="S139" s="199"/>
      <c r="T139" s="201">
        <f>T140+T174+T189+T197+T226</f>
        <v>0.27511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84</v>
      </c>
      <c r="AT139" s="203" t="s">
        <v>73</v>
      </c>
      <c r="AU139" s="203" t="s">
        <v>74</v>
      </c>
      <c r="AY139" s="202" t="s">
        <v>141</v>
      </c>
      <c r="BK139" s="204">
        <f>BK140+BK174+BK189+BK197+BK226</f>
        <v>0</v>
      </c>
    </row>
    <row r="140" spans="1:63" s="12" customFormat="1" ht="22.8" customHeight="1">
      <c r="A140" s="12"/>
      <c r="B140" s="191"/>
      <c r="C140" s="192"/>
      <c r="D140" s="193" t="s">
        <v>73</v>
      </c>
      <c r="E140" s="205" t="s">
        <v>411</v>
      </c>
      <c r="F140" s="205" t="s">
        <v>412</v>
      </c>
      <c r="G140" s="192"/>
      <c r="H140" s="192"/>
      <c r="I140" s="195"/>
      <c r="J140" s="206">
        <f>BK140</f>
        <v>0</v>
      </c>
      <c r="K140" s="192"/>
      <c r="L140" s="197"/>
      <c r="M140" s="198"/>
      <c r="N140" s="199"/>
      <c r="O140" s="199"/>
      <c r="P140" s="200">
        <f>SUM(P141:P173)</f>
        <v>0</v>
      </c>
      <c r="Q140" s="199"/>
      <c r="R140" s="200">
        <f>SUM(R141:R173)</f>
        <v>0.016415</v>
      </c>
      <c r="S140" s="199"/>
      <c r="T140" s="201">
        <f>SUM(T141:T173)</f>
        <v>0.00308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84</v>
      </c>
      <c r="AT140" s="203" t="s">
        <v>73</v>
      </c>
      <c r="AU140" s="203" t="s">
        <v>82</v>
      </c>
      <c r="AY140" s="202" t="s">
        <v>141</v>
      </c>
      <c r="BK140" s="204">
        <f>SUM(BK141:BK173)</f>
        <v>0</v>
      </c>
    </row>
    <row r="141" spans="1:65" s="2" customFormat="1" ht="24.15" customHeight="1">
      <c r="A141" s="40"/>
      <c r="B141" s="41"/>
      <c r="C141" s="207" t="s">
        <v>8</v>
      </c>
      <c r="D141" s="207" t="s">
        <v>144</v>
      </c>
      <c r="E141" s="208" t="s">
        <v>1501</v>
      </c>
      <c r="F141" s="209" t="s">
        <v>1502</v>
      </c>
      <c r="G141" s="210" t="s">
        <v>242</v>
      </c>
      <c r="H141" s="211">
        <v>1</v>
      </c>
      <c r="I141" s="212"/>
      <c r="J141" s="213">
        <f>ROUND(I141*H141,2)</f>
        <v>0</v>
      </c>
      <c r="K141" s="209" t="s">
        <v>1024</v>
      </c>
      <c r="L141" s="46"/>
      <c r="M141" s="214" t="s">
        <v>19</v>
      </c>
      <c r="N141" s="215" t="s">
        <v>45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516</v>
      </c>
      <c r="AT141" s="218" t="s">
        <v>144</v>
      </c>
      <c r="AU141" s="218" t="s">
        <v>84</v>
      </c>
      <c r="AY141" s="19" t="s">
        <v>141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82</v>
      </c>
      <c r="BK141" s="219">
        <f>ROUND(I141*H141,2)</f>
        <v>0</v>
      </c>
      <c r="BL141" s="19" t="s">
        <v>516</v>
      </c>
      <c r="BM141" s="218" t="s">
        <v>1503</v>
      </c>
    </row>
    <row r="142" spans="1:47" s="2" customFormat="1" ht="12">
      <c r="A142" s="40"/>
      <c r="B142" s="41"/>
      <c r="C142" s="42"/>
      <c r="D142" s="220" t="s">
        <v>150</v>
      </c>
      <c r="E142" s="42"/>
      <c r="F142" s="221" t="s">
        <v>1504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150</v>
      </c>
      <c r="AU142" s="19" t="s">
        <v>84</v>
      </c>
    </row>
    <row r="143" spans="1:65" s="2" customFormat="1" ht="24.15" customHeight="1">
      <c r="A143" s="40"/>
      <c r="B143" s="41"/>
      <c r="C143" s="207" t="s">
        <v>229</v>
      </c>
      <c r="D143" s="207" t="s">
        <v>144</v>
      </c>
      <c r="E143" s="208" t="s">
        <v>414</v>
      </c>
      <c r="F143" s="209" t="s">
        <v>415</v>
      </c>
      <c r="G143" s="210" t="s">
        <v>242</v>
      </c>
      <c r="H143" s="211">
        <v>7</v>
      </c>
      <c r="I143" s="212"/>
      <c r="J143" s="213">
        <f>ROUND(I143*H143,2)</f>
        <v>0</v>
      </c>
      <c r="K143" s="209" t="s">
        <v>148</v>
      </c>
      <c r="L143" s="46"/>
      <c r="M143" s="214" t="s">
        <v>19</v>
      </c>
      <c r="N143" s="215" t="s">
        <v>45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245</v>
      </c>
      <c r="AT143" s="218" t="s">
        <v>144</v>
      </c>
      <c r="AU143" s="218" t="s">
        <v>84</v>
      </c>
      <c r="AY143" s="19" t="s">
        <v>141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82</v>
      </c>
      <c r="BK143" s="219">
        <f>ROUND(I143*H143,2)</f>
        <v>0</v>
      </c>
      <c r="BL143" s="19" t="s">
        <v>245</v>
      </c>
      <c r="BM143" s="218" t="s">
        <v>1505</v>
      </c>
    </row>
    <row r="144" spans="1:47" s="2" customFormat="1" ht="12">
      <c r="A144" s="40"/>
      <c r="B144" s="41"/>
      <c r="C144" s="42"/>
      <c r="D144" s="220" t="s">
        <v>150</v>
      </c>
      <c r="E144" s="42"/>
      <c r="F144" s="221" t="s">
        <v>417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150</v>
      </c>
      <c r="AU144" s="19" t="s">
        <v>84</v>
      </c>
    </row>
    <row r="145" spans="1:65" s="2" customFormat="1" ht="16.5" customHeight="1">
      <c r="A145" s="40"/>
      <c r="B145" s="41"/>
      <c r="C145" s="261" t="s">
        <v>234</v>
      </c>
      <c r="D145" s="261" t="s">
        <v>400</v>
      </c>
      <c r="E145" s="262" t="s">
        <v>420</v>
      </c>
      <c r="F145" s="263" t="s">
        <v>421</v>
      </c>
      <c r="G145" s="264" t="s">
        <v>242</v>
      </c>
      <c r="H145" s="265">
        <v>3</v>
      </c>
      <c r="I145" s="266"/>
      <c r="J145" s="267">
        <f>ROUND(I145*H145,2)</f>
        <v>0</v>
      </c>
      <c r="K145" s="263" t="s">
        <v>148</v>
      </c>
      <c r="L145" s="268"/>
      <c r="M145" s="269" t="s">
        <v>19</v>
      </c>
      <c r="N145" s="270" t="s">
        <v>45</v>
      </c>
      <c r="O145" s="86"/>
      <c r="P145" s="216">
        <f>O145*H145</f>
        <v>0</v>
      </c>
      <c r="Q145" s="216">
        <v>4E-05</v>
      </c>
      <c r="R145" s="216">
        <f>Q145*H145</f>
        <v>0.00012000000000000002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351</v>
      </c>
      <c r="AT145" s="218" t="s">
        <v>400</v>
      </c>
      <c r="AU145" s="218" t="s">
        <v>84</v>
      </c>
      <c r="AY145" s="19" t="s">
        <v>141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82</v>
      </c>
      <c r="BK145" s="219">
        <f>ROUND(I145*H145,2)</f>
        <v>0</v>
      </c>
      <c r="BL145" s="19" t="s">
        <v>245</v>
      </c>
      <c r="BM145" s="218" t="s">
        <v>1506</v>
      </c>
    </row>
    <row r="146" spans="1:65" s="2" customFormat="1" ht="16.5" customHeight="1">
      <c r="A146" s="40"/>
      <c r="B146" s="41"/>
      <c r="C146" s="261" t="s">
        <v>239</v>
      </c>
      <c r="D146" s="261" t="s">
        <v>400</v>
      </c>
      <c r="E146" s="262" t="s">
        <v>424</v>
      </c>
      <c r="F146" s="263" t="s">
        <v>425</v>
      </c>
      <c r="G146" s="264" t="s">
        <v>242</v>
      </c>
      <c r="H146" s="265">
        <v>4</v>
      </c>
      <c r="I146" s="266"/>
      <c r="J146" s="267">
        <f>ROUND(I146*H146,2)</f>
        <v>0</v>
      </c>
      <c r="K146" s="263" t="s">
        <v>148</v>
      </c>
      <c r="L146" s="268"/>
      <c r="M146" s="269" t="s">
        <v>19</v>
      </c>
      <c r="N146" s="270" t="s">
        <v>45</v>
      </c>
      <c r="O146" s="86"/>
      <c r="P146" s="216">
        <f>O146*H146</f>
        <v>0</v>
      </c>
      <c r="Q146" s="216">
        <v>3E-05</v>
      </c>
      <c r="R146" s="216">
        <f>Q146*H146</f>
        <v>0.00012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351</v>
      </c>
      <c r="AT146" s="218" t="s">
        <v>400</v>
      </c>
      <c r="AU146" s="218" t="s">
        <v>84</v>
      </c>
      <c r="AY146" s="19" t="s">
        <v>141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82</v>
      </c>
      <c r="BK146" s="219">
        <f>ROUND(I146*H146,2)</f>
        <v>0</v>
      </c>
      <c r="BL146" s="19" t="s">
        <v>245</v>
      </c>
      <c r="BM146" s="218" t="s">
        <v>1507</v>
      </c>
    </row>
    <row r="147" spans="1:65" s="2" customFormat="1" ht="24.15" customHeight="1">
      <c r="A147" s="40"/>
      <c r="B147" s="41"/>
      <c r="C147" s="207" t="s">
        <v>245</v>
      </c>
      <c r="D147" s="207" t="s">
        <v>144</v>
      </c>
      <c r="E147" s="208" t="s">
        <v>454</v>
      </c>
      <c r="F147" s="209" t="s">
        <v>455</v>
      </c>
      <c r="G147" s="210" t="s">
        <v>259</v>
      </c>
      <c r="H147" s="211">
        <v>25</v>
      </c>
      <c r="I147" s="212"/>
      <c r="J147" s="213">
        <f>ROUND(I147*H147,2)</f>
        <v>0</v>
      </c>
      <c r="K147" s="209" t="s">
        <v>148</v>
      </c>
      <c r="L147" s="46"/>
      <c r="M147" s="214" t="s">
        <v>19</v>
      </c>
      <c r="N147" s="215" t="s">
        <v>45</v>
      </c>
      <c r="O147" s="86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245</v>
      </c>
      <c r="AT147" s="218" t="s">
        <v>144</v>
      </c>
      <c r="AU147" s="218" t="s">
        <v>84</v>
      </c>
      <c r="AY147" s="19" t="s">
        <v>141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82</v>
      </c>
      <c r="BK147" s="219">
        <f>ROUND(I147*H147,2)</f>
        <v>0</v>
      </c>
      <c r="BL147" s="19" t="s">
        <v>245</v>
      </c>
      <c r="BM147" s="218" t="s">
        <v>1508</v>
      </c>
    </row>
    <row r="148" spans="1:47" s="2" customFormat="1" ht="12">
      <c r="A148" s="40"/>
      <c r="B148" s="41"/>
      <c r="C148" s="42"/>
      <c r="D148" s="220" t="s">
        <v>150</v>
      </c>
      <c r="E148" s="42"/>
      <c r="F148" s="221" t="s">
        <v>457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150</v>
      </c>
      <c r="AU148" s="19" t="s">
        <v>84</v>
      </c>
    </row>
    <row r="149" spans="1:65" s="2" customFormat="1" ht="16.5" customHeight="1">
      <c r="A149" s="40"/>
      <c r="B149" s="41"/>
      <c r="C149" s="261" t="s">
        <v>251</v>
      </c>
      <c r="D149" s="261" t="s">
        <v>400</v>
      </c>
      <c r="E149" s="262" t="s">
        <v>461</v>
      </c>
      <c r="F149" s="263" t="s">
        <v>462</v>
      </c>
      <c r="G149" s="264" t="s">
        <v>259</v>
      </c>
      <c r="H149" s="265">
        <v>28.75</v>
      </c>
      <c r="I149" s="266"/>
      <c r="J149" s="267">
        <f>ROUND(I149*H149,2)</f>
        <v>0</v>
      </c>
      <c r="K149" s="263" t="s">
        <v>148</v>
      </c>
      <c r="L149" s="268"/>
      <c r="M149" s="269" t="s">
        <v>19</v>
      </c>
      <c r="N149" s="270" t="s">
        <v>45</v>
      </c>
      <c r="O149" s="86"/>
      <c r="P149" s="216">
        <f>O149*H149</f>
        <v>0</v>
      </c>
      <c r="Q149" s="216">
        <v>0.00012</v>
      </c>
      <c r="R149" s="216">
        <f>Q149*H149</f>
        <v>0.00345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351</v>
      </c>
      <c r="AT149" s="218" t="s">
        <v>400</v>
      </c>
      <c r="AU149" s="218" t="s">
        <v>84</v>
      </c>
      <c r="AY149" s="19" t="s">
        <v>141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82</v>
      </c>
      <c r="BK149" s="219">
        <f>ROUND(I149*H149,2)</f>
        <v>0</v>
      </c>
      <c r="BL149" s="19" t="s">
        <v>245</v>
      </c>
      <c r="BM149" s="218" t="s">
        <v>1509</v>
      </c>
    </row>
    <row r="150" spans="1:51" s="14" customFormat="1" ht="12">
      <c r="A150" s="14"/>
      <c r="B150" s="236"/>
      <c r="C150" s="237"/>
      <c r="D150" s="227" t="s">
        <v>152</v>
      </c>
      <c r="E150" s="237"/>
      <c r="F150" s="239" t="s">
        <v>1510</v>
      </c>
      <c r="G150" s="237"/>
      <c r="H150" s="240">
        <v>28.75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152</v>
      </c>
      <c r="AU150" s="246" t="s">
        <v>84</v>
      </c>
      <c r="AV150" s="14" t="s">
        <v>84</v>
      </c>
      <c r="AW150" s="14" t="s">
        <v>4</v>
      </c>
      <c r="AX150" s="14" t="s">
        <v>82</v>
      </c>
      <c r="AY150" s="246" t="s">
        <v>141</v>
      </c>
    </row>
    <row r="151" spans="1:65" s="2" customFormat="1" ht="24.15" customHeight="1">
      <c r="A151" s="40"/>
      <c r="B151" s="41"/>
      <c r="C151" s="207" t="s">
        <v>256</v>
      </c>
      <c r="D151" s="207" t="s">
        <v>144</v>
      </c>
      <c r="E151" s="208" t="s">
        <v>466</v>
      </c>
      <c r="F151" s="209" t="s">
        <v>467</v>
      </c>
      <c r="G151" s="210" t="s">
        <v>259</v>
      </c>
      <c r="H151" s="211">
        <v>30</v>
      </c>
      <c r="I151" s="212"/>
      <c r="J151" s="213">
        <f>ROUND(I151*H151,2)</f>
        <v>0</v>
      </c>
      <c r="K151" s="209" t="s">
        <v>148</v>
      </c>
      <c r="L151" s="46"/>
      <c r="M151" s="214" t="s">
        <v>19</v>
      </c>
      <c r="N151" s="215" t="s">
        <v>45</v>
      </c>
      <c r="O151" s="86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245</v>
      </c>
      <c r="AT151" s="218" t="s">
        <v>144</v>
      </c>
      <c r="AU151" s="218" t="s">
        <v>84</v>
      </c>
      <c r="AY151" s="19" t="s">
        <v>141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82</v>
      </c>
      <c r="BK151" s="219">
        <f>ROUND(I151*H151,2)</f>
        <v>0</v>
      </c>
      <c r="BL151" s="19" t="s">
        <v>245</v>
      </c>
      <c r="BM151" s="218" t="s">
        <v>1511</v>
      </c>
    </row>
    <row r="152" spans="1:47" s="2" customFormat="1" ht="12">
      <c r="A152" s="40"/>
      <c r="B152" s="41"/>
      <c r="C152" s="42"/>
      <c r="D152" s="220" t="s">
        <v>150</v>
      </c>
      <c r="E152" s="42"/>
      <c r="F152" s="221" t="s">
        <v>469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150</v>
      </c>
      <c r="AU152" s="19" t="s">
        <v>84</v>
      </c>
    </row>
    <row r="153" spans="1:65" s="2" customFormat="1" ht="16.5" customHeight="1">
      <c r="A153" s="40"/>
      <c r="B153" s="41"/>
      <c r="C153" s="261" t="s">
        <v>262</v>
      </c>
      <c r="D153" s="261" t="s">
        <v>400</v>
      </c>
      <c r="E153" s="262" t="s">
        <v>471</v>
      </c>
      <c r="F153" s="263" t="s">
        <v>472</v>
      </c>
      <c r="G153" s="264" t="s">
        <v>259</v>
      </c>
      <c r="H153" s="265">
        <v>34.5</v>
      </c>
      <c r="I153" s="266"/>
      <c r="J153" s="267">
        <f>ROUND(I153*H153,2)</f>
        <v>0</v>
      </c>
      <c r="K153" s="263" t="s">
        <v>148</v>
      </c>
      <c r="L153" s="268"/>
      <c r="M153" s="269" t="s">
        <v>19</v>
      </c>
      <c r="N153" s="270" t="s">
        <v>45</v>
      </c>
      <c r="O153" s="86"/>
      <c r="P153" s="216">
        <f>O153*H153</f>
        <v>0</v>
      </c>
      <c r="Q153" s="216">
        <v>0.00017</v>
      </c>
      <c r="R153" s="216">
        <f>Q153*H153</f>
        <v>0.005865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351</v>
      </c>
      <c r="AT153" s="218" t="s">
        <v>400</v>
      </c>
      <c r="AU153" s="218" t="s">
        <v>84</v>
      </c>
      <c r="AY153" s="19" t="s">
        <v>141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82</v>
      </c>
      <c r="BK153" s="219">
        <f>ROUND(I153*H153,2)</f>
        <v>0</v>
      </c>
      <c r="BL153" s="19" t="s">
        <v>245</v>
      </c>
      <c r="BM153" s="218" t="s">
        <v>1512</v>
      </c>
    </row>
    <row r="154" spans="1:51" s="14" customFormat="1" ht="12">
      <c r="A154" s="14"/>
      <c r="B154" s="236"/>
      <c r="C154" s="237"/>
      <c r="D154" s="227" t="s">
        <v>152</v>
      </c>
      <c r="E154" s="237"/>
      <c r="F154" s="239" t="s">
        <v>1513</v>
      </c>
      <c r="G154" s="237"/>
      <c r="H154" s="240">
        <v>34.5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152</v>
      </c>
      <c r="AU154" s="246" t="s">
        <v>84</v>
      </c>
      <c r="AV154" s="14" t="s">
        <v>84</v>
      </c>
      <c r="AW154" s="14" t="s">
        <v>4</v>
      </c>
      <c r="AX154" s="14" t="s">
        <v>82</v>
      </c>
      <c r="AY154" s="246" t="s">
        <v>141</v>
      </c>
    </row>
    <row r="155" spans="1:65" s="2" customFormat="1" ht="24.15" customHeight="1">
      <c r="A155" s="40"/>
      <c r="B155" s="41"/>
      <c r="C155" s="207" t="s">
        <v>269</v>
      </c>
      <c r="D155" s="207" t="s">
        <v>144</v>
      </c>
      <c r="E155" s="208" t="s">
        <v>504</v>
      </c>
      <c r="F155" s="209" t="s">
        <v>505</v>
      </c>
      <c r="G155" s="210" t="s">
        <v>242</v>
      </c>
      <c r="H155" s="211">
        <v>3</v>
      </c>
      <c r="I155" s="212"/>
      <c r="J155" s="213">
        <f>ROUND(I155*H155,2)</f>
        <v>0</v>
      </c>
      <c r="K155" s="209" t="s">
        <v>148</v>
      </c>
      <c r="L155" s="46"/>
      <c r="M155" s="214" t="s">
        <v>19</v>
      </c>
      <c r="N155" s="215" t="s">
        <v>45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142</v>
      </c>
      <c r="AT155" s="218" t="s">
        <v>144</v>
      </c>
      <c r="AU155" s="218" t="s">
        <v>84</v>
      </c>
      <c r="AY155" s="19" t="s">
        <v>141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82</v>
      </c>
      <c r="BK155" s="219">
        <f>ROUND(I155*H155,2)</f>
        <v>0</v>
      </c>
      <c r="BL155" s="19" t="s">
        <v>142</v>
      </c>
      <c r="BM155" s="218" t="s">
        <v>1514</v>
      </c>
    </row>
    <row r="156" spans="1:47" s="2" customFormat="1" ht="12">
      <c r="A156" s="40"/>
      <c r="B156" s="41"/>
      <c r="C156" s="42"/>
      <c r="D156" s="220" t="s">
        <v>150</v>
      </c>
      <c r="E156" s="42"/>
      <c r="F156" s="221" t="s">
        <v>507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150</v>
      </c>
      <c r="AU156" s="19" t="s">
        <v>84</v>
      </c>
    </row>
    <row r="157" spans="1:65" s="2" customFormat="1" ht="16.5" customHeight="1">
      <c r="A157" s="40"/>
      <c r="B157" s="41"/>
      <c r="C157" s="261" t="s">
        <v>7</v>
      </c>
      <c r="D157" s="261" t="s">
        <v>400</v>
      </c>
      <c r="E157" s="262" t="s">
        <v>509</v>
      </c>
      <c r="F157" s="263" t="s">
        <v>510</v>
      </c>
      <c r="G157" s="264" t="s">
        <v>242</v>
      </c>
      <c r="H157" s="265">
        <v>3</v>
      </c>
      <c r="I157" s="266"/>
      <c r="J157" s="267">
        <f>ROUND(I157*H157,2)</f>
        <v>0</v>
      </c>
      <c r="K157" s="263" t="s">
        <v>148</v>
      </c>
      <c r="L157" s="268"/>
      <c r="M157" s="269" t="s">
        <v>19</v>
      </c>
      <c r="N157" s="270" t="s">
        <v>45</v>
      </c>
      <c r="O157" s="86"/>
      <c r="P157" s="216">
        <f>O157*H157</f>
        <v>0</v>
      </c>
      <c r="Q157" s="216">
        <v>4E-05</v>
      </c>
      <c r="R157" s="216">
        <f>Q157*H157</f>
        <v>0.00012000000000000002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187</v>
      </c>
      <c r="AT157" s="218" t="s">
        <v>400</v>
      </c>
      <c r="AU157" s="218" t="s">
        <v>84</v>
      </c>
      <c r="AY157" s="19" t="s">
        <v>141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82</v>
      </c>
      <c r="BK157" s="219">
        <f>ROUND(I157*H157,2)</f>
        <v>0</v>
      </c>
      <c r="BL157" s="19" t="s">
        <v>142</v>
      </c>
      <c r="BM157" s="218" t="s">
        <v>1515</v>
      </c>
    </row>
    <row r="158" spans="1:65" s="2" customFormat="1" ht="24.15" customHeight="1">
      <c r="A158" s="40"/>
      <c r="B158" s="41"/>
      <c r="C158" s="207" t="s">
        <v>281</v>
      </c>
      <c r="D158" s="207" t="s">
        <v>144</v>
      </c>
      <c r="E158" s="208" t="s">
        <v>547</v>
      </c>
      <c r="F158" s="209" t="s">
        <v>548</v>
      </c>
      <c r="G158" s="210" t="s">
        <v>242</v>
      </c>
      <c r="H158" s="211">
        <v>10</v>
      </c>
      <c r="I158" s="212"/>
      <c r="J158" s="213">
        <f>ROUND(I158*H158,2)</f>
        <v>0</v>
      </c>
      <c r="K158" s="209" t="s">
        <v>148</v>
      </c>
      <c r="L158" s="46"/>
      <c r="M158" s="214" t="s">
        <v>19</v>
      </c>
      <c r="N158" s="215" t="s">
        <v>45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245</v>
      </c>
      <c r="AT158" s="218" t="s">
        <v>144</v>
      </c>
      <c r="AU158" s="218" t="s">
        <v>84</v>
      </c>
      <c r="AY158" s="19" t="s">
        <v>141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82</v>
      </c>
      <c r="BK158" s="219">
        <f>ROUND(I158*H158,2)</f>
        <v>0</v>
      </c>
      <c r="BL158" s="19" t="s">
        <v>245</v>
      </c>
      <c r="BM158" s="218" t="s">
        <v>1516</v>
      </c>
    </row>
    <row r="159" spans="1:47" s="2" customFormat="1" ht="12">
      <c r="A159" s="40"/>
      <c r="B159" s="41"/>
      <c r="C159" s="42"/>
      <c r="D159" s="220" t="s">
        <v>150</v>
      </c>
      <c r="E159" s="42"/>
      <c r="F159" s="221" t="s">
        <v>550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150</v>
      </c>
      <c r="AU159" s="19" t="s">
        <v>84</v>
      </c>
    </row>
    <row r="160" spans="1:65" s="2" customFormat="1" ht="16.5" customHeight="1">
      <c r="A160" s="40"/>
      <c r="B160" s="41"/>
      <c r="C160" s="261" t="s">
        <v>286</v>
      </c>
      <c r="D160" s="261" t="s">
        <v>400</v>
      </c>
      <c r="E160" s="262" t="s">
        <v>552</v>
      </c>
      <c r="F160" s="263" t="s">
        <v>553</v>
      </c>
      <c r="G160" s="264" t="s">
        <v>242</v>
      </c>
      <c r="H160" s="265">
        <v>10</v>
      </c>
      <c r="I160" s="266"/>
      <c r="J160" s="267">
        <f>ROUND(I160*H160,2)</f>
        <v>0</v>
      </c>
      <c r="K160" s="263" t="s">
        <v>148</v>
      </c>
      <c r="L160" s="268"/>
      <c r="M160" s="269" t="s">
        <v>19</v>
      </c>
      <c r="N160" s="270" t="s">
        <v>45</v>
      </c>
      <c r="O160" s="86"/>
      <c r="P160" s="216">
        <f>O160*H160</f>
        <v>0</v>
      </c>
      <c r="Q160" s="216">
        <v>6E-05</v>
      </c>
      <c r="R160" s="216">
        <f>Q160*H160</f>
        <v>0.0006000000000000001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351</v>
      </c>
      <c r="AT160" s="218" t="s">
        <v>400</v>
      </c>
      <c r="AU160" s="218" t="s">
        <v>84</v>
      </c>
      <c r="AY160" s="19" t="s">
        <v>141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82</v>
      </c>
      <c r="BK160" s="219">
        <f>ROUND(I160*H160,2)</f>
        <v>0</v>
      </c>
      <c r="BL160" s="19" t="s">
        <v>245</v>
      </c>
      <c r="BM160" s="218" t="s">
        <v>1517</v>
      </c>
    </row>
    <row r="161" spans="1:65" s="2" customFormat="1" ht="16.5" customHeight="1">
      <c r="A161" s="40"/>
      <c r="B161" s="41"/>
      <c r="C161" s="261" t="s">
        <v>301</v>
      </c>
      <c r="D161" s="261" t="s">
        <v>400</v>
      </c>
      <c r="E161" s="262" t="s">
        <v>556</v>
      </c>
      <c r="F161" s="263" t="s">
        <v>557</v>
      </c>
      <c r="G161" s="264" t="s">
        <v>242</v>
      </c>
      <c r="H161" s="265">
        <v>1</v>
      </c>
      <c r="I161" s="266"/>
      <c r="J161" s="267">
        <f>ROUND(I161*H161,2)</f>
        <v>0</v>
      </c>
      <c r="K161" s="263" t="s">
        <v>148</v>
      </c>
      <c r="L161" s="268"/>
      <c r="M161" s="269" t="s">
        <v>19</v>
      </c>
      <c r="N161" s="270" t="s">
        <v>45</v>
      </c>
      <c r="O161" s="86"/>
      <c r="P161" s="216">
        <f>O161*H161</f>
        <v>0</v>
      </c>
      <c r="Q161" s="216">
        <v>3E-05</v>
      </c>
      <c r="R161" s="216">
        <f>Q161*H161</f>
        <v>3E-05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351</v>
      </c>
      <c r="AT161" s="218" t="s">
        <v>400</v>
      </c>
      <c r="AU161" s="218" t="s">
        <v>84</v>
      </c>
      <c r="AY161" s="19" t="s">
        <v>141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82</v>
      </c>
      <c r="BK161" s="219">
        <f>ROUND(I161*H161,2)</f>
        <v>0</v>
      </c>
      <c r="BL161" s="19" t="s">
        <v>245</v>
      </c>
      <c r="BM161" s="218" t="s">
        <v>1518</v>
      </c>
    </row>
    <row r="162" spans="1:65" s="2" customFormat="1" ht="16.5" customHeight="1">
      <c r="A162" s="40"/>
      <c r="B162" s="41"/>
      <c r="C162" s="261" t="s">
        <v>308</v>
      </c>
      <c r="D162" s="261" t="s">
        <v>400</v>
      </c>
      <c r="E162" s="262" t="s">
        <v>568</v>
      </c>
      <c r="F162" s="263" t="s">
        <v>569</v>
      </c>
      <c r="G162" s="264" t="s">
        <v>242</v>
      </c>
      <c r="H162" s="265">
        <v>3</v>
      </c>
      <c r="I162" s="266"/>
      <c r="J162" s="267">
        <f>ROUND(I162*H162,2)</f>
        <v>0</v>
      </c>
      <c r="K162" s="263" t="s">
        <v>148</v>
      </c>
      <c r="L162" s="268"/>
      <c r="M162" s="269" t="s">
        <v>19</v>
      </c>
      <c r="N162" s="270" t="s">
        <v>45</v>
      </c>
      <c r="O162" s="86"/>
      <c r="P162" s="216">
        <f>O162*H162</f>
        <v>0</v>
      </c>
      <c r="Q162" s="216">
        <v>1E-05</v>
      </c>
      <c r="R162" s="216">
        <f>Q162*H162</f>
        <v>3.0000000000000004E-05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351</v>
      </c>
      <c r="AT162" s="218" t="s">
        <v>400</v>
      </c>
      <c r="AU162" s="218" t="s">
        <v>84</v>
      </c>
      <c r="AY162" s="19" t="s">
        <v>141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82</v>
      </c>
      <c r="BK162" s="219">
        <f>ROUND(I162*H162,2)</f>
        <v>0</v>
      </c>
      <c r="BL162" s="19" t="s">
        <v>245</v>
      </c>
      <c r="BM162" s="218" t="s">
        <v>1519</v>
      </c>
    </row>
    <row r="163" spans="1:65" s="2" customFormat="1" ht="16.5" customHeight="1">
      <c r="A163" s="40"/>
      <c r="B163" s="41"/>
      <c r="C163" s="261" t="s">
        <v>313</v>
      </c>
      <c r="D163" s="261" t="s">
        <v>400</v>
      </c>
      <c r="E163" s="262" t="s">
        <v>572</v>
      </c>
      <c r="F163" s="263" t="s">
        <v>573</v>
      </c>
      <c r="G163" s="264" t="s">
        <v>242</v>
      </c>
      <c r="H163" s="265">
        <v>4</v>
      </c>
      <c r="I163" s="266"/>
      <c r="J163" s="267">
        <f>ROUND(I163*H163,2)</f>
        <v>0</v>
      </c>
      <c r="K163" s="263" t="s">
        <v>148</v>
      </c>
      <c r="L163" s="268"/>
      <c r="M163" s="269" t="s">
        <v>19</v>
      </c>
      <c r="N163" s="270" t="s">
        <v>45</v>
      </c>
      <c r="O163" s="86"/>
      <c r="P163" s="216">
        <f>O163*H163</f>
        <v>0</v>
      </c>
      <c r="Q163" s="216">
        <v>2E-05</v>
      </c>
      <c r="R163" s="216">
        <f>Q163*H163</f>
        <v>8E-05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351</v>
      </c>
      <c r="AT163" s="218" t="s">
        <v>400</v>
      </c>
      <c r="AU163" s="218" t="s">
        <v>84</v>
      </c>
      <c r="AY163" s="19" t="s">
        <v>141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82</v>
      </c>
      <c r="BK163" s="219">
        <f>ROUND(I163*H163,2)</f>
        <v>0</v>
      </c>
      <c r="BL163" s="19" t="s">
        <v>245</v>
      </c>
      <c r="BM163" s="218" t="s">
        <v>1520</v>
      </c>
    </row>
    <row r="164" spans="1:65" s="2" customFormat="1" ht="24.15" customHeight="1">
      <c r="A164" s="40"/>
      <c r="B164" s="41"/>
      <c r="C164" s="207" t="s">
        <v>318</v>
      </c>
      <c r="D164" s="207" t="s">
        <v>144</v>
      </c>
      <c r="E164" s="208" t="s">
        <v>587</v>
      </c>
      <c r="F164" s="209" t="s">
        <v>588</v>
      </c>
      <c r="G164" s="210" t="s">
        <v>242</v>
      </c>
      <c r="H164" s="211">
        <v>10</v>
      </c>
      <c r="I164" s="212"/>
      <c r="J164" s="213">
        <f>ROUND(I164*H164,2)</f>
        <v>0</v>
      </c>
      <c r="K164" s="209" t="s">
        <v>148</v>
      </c>
      <c r="L164" s="46"/>
      <c r="M164" s="214" t="s">
        <v>19</v>
      </c>
      <c r="N164" s="215" t="s">
        <v>45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4.8E-05</v>
      </c>
      <c r="T164" s="217">
        <f>S164*H164</f>
        <v>0.00048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245</v>
      </c>
      <c r="AT164" s="218" t="s">
        <v>144</v>
      </c>
      <c r="AU164" s="218" t="s">
        <v>84</v>
      </c>
      <c r="AY164" s="19" t="s">
        <v>141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82</v>
      </c>
      <c r="BK164" s="219">
        <f>ROUND(I164*H164,2)</f>
        <v>0</v>
      </c>
      <c r="BL164" s="19" t="s">
        <v>245</v>
      </c>
      <c r="BM164" s="218" t="s">
        <v>1521</v>
      </c>
    </row>
    <row r="165" spans="1:47" s="2" customFormat="1" ht="12">
      <c r="A165" s="40"/>
      <c r="B165" s="41"/>
      <c r="C165" s="42"/>
      <c r="D165" s="220" t="s">
        <v>150</v>
      </c>
      <c r="E165" s="42"/>
      <c r="F165" s="221" t="s">
        <v>590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150</v>
      </c>
      <c r="AU165" s="19" t="s">
        <v>84</v>
      </c>
    </row>
    <row r="166" spans="1:65" s="2" customFormat="1" ht="24.15" customHeight="1">
      <c r="A166" s="40"/>
      <c r="B166" s="41"/>
      <c r="C166" s="207" t="s">
        <v>323</v>
      </c>
      <c r="D166" s="207" t="s">
        <v>144</v>
      </c>
      <c r="E166" s="208" t="s">
        <v>592</v>
      </c>
      <c r="F166" s="209" t="s">
        <v>593</v>
      </c>
      <c r="G166" s="210" t="s">
        <v>242</v>
      </c>
      <c r="H166" s="211">
        <v>2</v>
      </c>
      <c r="I166" s="212"/>
      <c r="J166" s="213">
        <f>ROUND(I166*H166,2)</f>
        <v>0</v>
      </c>
      <c r="K166" s="209" t="s">
        <v>148</v>
      </c>
      <c r="L166" s="46"/>
      <c r="M166" s="214" t="s">
        <v>19</v>
      </c>
      <c r="N166" s="215" t="s">
        <v>45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0.0013</v>
      </c>
      <c r="T166" s="217">
        <f>S166*H166</f>
        <v>0.0026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245</v>
      </c>
      <c r="AT166" s="218" t="s">
        <v>144</v>
      </c>
      <c r="AU166" s="218" t="s">
        <v>84</v>
      </c>
      <c r="AY166" s="19" t="s">
        <v>141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82</v>
      </c>
      <c r="BK166" s="219">
        <f>ROUND(I166*H166,2)</f>
        <v>0</v>
      </c>
      <c r="BL166" s="19" t="s">
        <v>245</v>
      </c>
      <c r="BM166" s="218" t="s">
        <v>1522</v>
      </c>
    </row>
    <row r="167" spans="1:47" s="2" customFormat="1" ht="12">
      <c r="A167" s="40"/>
      <c r="B167" s="41"/>
      <c r="C167" s="42"/>
      <c r="D167" s="220" t="s">
        <v>150</v>
      </c>
      <c r="E167" s="42"/>
      <c r="F167" s="221" t="s">
        <v>595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150</v>
      </c>
      <c r="AU167" s="19" t="s">
        <v>84</v>
      </c>
    </row>
    <row r="168" spans="1:51" s="14" customFormat="1" ht="12">
      <c r="A168" s="14"/>
      <c r="B168" s="236"/>
      <c r="C168" s="237"/>
      <c r="D168" s="227" t="s">
        <v>152</v>
      </c>
      <c r="E168" s="238" t="s">
        <v>19</v>
      </c>
      <c r="F168" s="239" t="s">
        <v>84</v>
      </c>
      <c r="G168" s="237"/>
      <c r="H168" s="240">
        <v>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152</v>
      </c>
      <c r="AU168" s="246" t="s">
        <v>84</v>
      </c>
      <c r="AV168" s="14" t="s">
        <v>84</v>
      </c>
      <c r="AW168" s="14" t="s">
        <v>36</v>
      </c>
      <c r="AX168" s="14" t="s">
        <v>82</v>
      </c>
      <c r="AY168" s="246" t="s">
        <v>141</v>
      </c>
    </row>
    <row r="169" spans="1:65" s="2" customFormat="1" ht="16.5" customHeight="1">
      <c r="A169" s="40"/>
      <c r="B169" s="41"/>
      <c r="C169" s="207" t="s">
        <v>330</v>
      </c>
      <c r="D169" s="207" t="s">
        <v>144</v>
      </c>
      <c r="E169" s="208" t="s">
        <v>1523</v>
      </c>
      <c r="F169" s="209" t="s">
        <v>1524</v>
      </c>
      <c r="G169" s="210" t="s">
        <v>600</v>
      </c>
      <c r="H169" s="211">
        <v>3</v>
      </c>
      <c r="I169" s="212"/>
      <c r="J169" s="213">
        <f>ROUND(I169*H169,2)</f>
        <v>0</v>
      </c>
      <c r="K169" s="209" t="s">
        <v>19</v>
      </c>
      <c r="L169" s="46"/>
      <c r="M169" s="214" t="s">
        <v>19</v>
      </c>
      <c r="N169" s="215" t="s">
        <v>45</v>
      </c>
      <c r="O169" s="86"/>
      <c r="P169" s="216">
        <f>O169*H169</f>
        <v>0</v>
      </c>
      <c r="Q169" s="216">
        <v>0.002</v>
      </c>
      <c r="R169" s="216">
        <f>Q169*H169</f>
        <v>0.006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245</v>
      </c>
      <c r="AT169" s="218" t="s">
        <v>144</v>
      </c>
      <c r="AU169" s="218" t="s">
        <v>84</v>
      </c>
      <c r="AY169" s="19" t="s">
        <v>141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82</v>
      </c>
      <c r="BK169" s="219">
        <f>ROUND(I169*H169,2)</f>
        <v>0</v>
      </c>
      <c r="BL169" s="19" t="s">
        <v>245</v>
      </c>
      <c r="BM169" s="218" t="s">
        <v>1525</v>
      </c>
    </row>
    <row r="170" spans="1:65" s="2" customFormat="1" ht="33" customHeight="1">
      <c r="A170" s="40"/>
      <c r="B170" s="41"/>
      <c r="C170" s="207" t="s">
        <v>340</v>
      </c>
      <c r="D170" s="207" t="s">
        <v>144</v>
      </c>
      <c r="E170" s="208" t="s">
        <v>636</v>
      </c>
      <c r="F170" s="209" t="s">
        <v>637</v>
      </c>
      <c r="G170" s="210" t="s">
        <v>242</v>
      </c>
      <c r="H170" s="211">
        <v>5</v>
      </c>
      <c r="I170" s="212"/>
      <c r="J170" s="213">
        <f>ROUND(I170*H170,2)</f>
        <v>0</v>
      </c>
      <c r="K170" s="209" t="s">
        <v>148</v>
      </c>
      <c r="L170" s="46"/>
      <c r="M170" s="214" t="s">
        <v>19</v>
      </c>
      <c r="N170" s="215" t="s">
        <v>45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245</v>
      </c>
      <c r="AT170" s="218" t="s">
        <v>144</v>
      </c>
      <c r="AU170" s="218" t="s">
        <v>84</v>
      </c>
      <c r="AY170" s="19" t="s">
        <v>141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82</v>
      </c>
      <c r="BK170" s="219">
        <f>ROUND(I170*H170,2)</f>
        <v>0</v>
      </c>
      <c r="BL170" s="19" t="s">
        <v>245</v>
      </c>
      <c r="BM170" s="218" t="s">
        <v>1526</v>
      </c>
    </row>
    <row r="171" spans="1:47" s="2" customFormat="1" ht="12">
      <c r="A171" s="40"/>
      <c r="B171" s="41"/>
      <c r="C171" s="42"/>
      <c r="D171" s="220" t="s">
        <v>150</v>
      </c>
      <c r="E171" s="42"/>
      <c r="F171" s="221" t="s">
        <v>639</v>
      </c>
      <c r="G171" s="42"/>
      <c r="H171" s="42"/>
      <c r="I171" s="222"/>
      <c r="J171" s="42"/>
      <c r="K171" s="42"/>
      <c r="L171" s="46"/>
      <c r="M171" s="223"/>
      <c r="N171" s="22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150</v>
      </c>
      <c r="AU171" s="19" t="s">
        <v>84</v>
      </c>
    </row>
    <row r="172" spans="1:65" s="2" customFormat="1" ht="24.15" customHeight="1">
      <c r="A172" s="40"/>
      <c r="B172" s="41"/>
      <c r="C172" s="207" t="s">
        <v>346</v>
      </c>
      <c r="D172" s="207" t="s">
        <v>144</v>
      </c>
      <c r="E172" s="208" t="s">
        <v>686</v>
      </c>
      <c r="F172" s="209" t="s">
        <v>687</v>
      </c>
      <c r="G172" s="210" t="s">
        <v>408</v>
      </c>
      <c r="H172" s="271"/>
      <c r="I172" s="212"/>
      <c r="J172" s="213">
        <f>ROUND(I172*H172,2)</f>
        <v>0</v>
      </c>
      <c r="K172" s="209" t="s">
        <v>148</v>
      </c>
      <c r="L172" s="46"/>
      <c r="M172" s="214" t="s">
        <v>19</v>
      </c>
      <c r="N172" s="215" t="s">
        <v>45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245</v>
      </c>
      <c r="AT172" s="218" t="s">
        <v>144</v>
      </c>
      <c r="AU172" s="218" t="s">
        <v>84</v>
      </c>
      <c r="AY172" s="19" t="s">
        <v>141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82</v>
      </c>
      <c r="BK172" s="219">
        <f>ROUND(I172*H172,2)</f>
        <v>0</v>
      </c>
      <c r="BL172" s="19" t="s">
        <v>245</v>
      </c>
      <c r="BM172" s="218" t="s">
        <v>1527</v>
      </c>
    </row>
    <row r="173" spans="1:47" s="2" customFormat="1" ht="12">
      <c r="A173" s="40"/>
      <c r="B173" s="41"/>
      <c r="C173" s="42"/>
      <c r="D173" s="220" t="s">
        <v>150</v>
      </c>
      <c r="E173" s="42"/>
      <c r="F173" s="221" t="s">
        <v>689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150</v>
      </c>
      <c r="AU173" s="19" t="s">
        <v>84</v>
      </c>
    </row>
    <row r="174" spans="1:63" s="12" customFormat="1" ht="22.8" customHeight="1">
      <c r="A174" s="12"/>
      <c r="B174" s="191"/>
      <c r="C174" s="192"/>
      <c r="D174" s="193" t="s">
        <v>73</v>
      </c>
      <c r="E174" s="205" t="s">
        <v>846</v>
      </c>
      <c r="F174" s="205" t="s">
        <v>847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SUM(P175:P188)</f>
        <v>0</v>
      </c>
      <c r="Q174" s="199"/>
      <c r="R174" s="200">
        <f>SUM(R175:R188)</f>
        <v>0.17078</v>
      </c>
      <c r="S174" s="199"/>
      <c r="T174" s="201">
        <f>SUM(T175:T188)</f>
        <v>0.16159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84</v>
      </c>
      <c r="AT174" s="203" t="s">
        <v>73</v>
      </c>
      <c r="AU174" s="203" t="s">
        <v>82</v>
      </c>
      <c r="AY174" s="202" t="s">
        <v>141</v>
      </c>
      <c r="BK174" s="204">
        <f>SUM(BK175:BK188)</f>
        <v>0</v>
      </c>
    </row>
    <row r="175" spans="1:65" s="2" customFormat="1" ht="33" customHeight="1">
      <c r="A175" s="40"/>
      <c r="B175" s="41"/>
      <c r="C175" s="207" t="s">
        <v>351</v>
      </c>
      <c r="D175" s="207" t="s">
        <v>144</v>
      </c>
      <c r="E175" s="208" t="s">
        <v>1528</v>
      </c>
      <c r="F175" s="209" t="s">
        <v>1529</v>
      </c>
      <c r="G175" s="210" t="s">
        <v>242</v>
      </c>
      <c r="H175" s="211">
        <v>3</v>
      </c>
      <c r="I175" s="212"/>
      <c r="J175" s="213">
        <f>ROUND(I175*H175,2)</f>
        <v>0</v>
      </c>
      <c r="K175" s="209" t="s">
        <v>148</v>
      </c>
      <c r="L175" s="46"/>
      <c r="M175" s="214" t="s">
        <v>19</v>
      </c>
      <c r="N175" s="215" t="s">
        <v>45</v>
      </c>
      <c r="O175" s="86"/>
      <c r="P175" s="216">
        <f>O175*H175</f>
        <v>0</v>
      </c>
      <c r="Q175" s="216">
        <v>0.00105</v>
      </c>
      <c r="R175" s="216">
        <f>Q175*H175</f>
        <v>0.00315</v>
      </c>
      <c r="S175" s="216">
        <v>0.0055</v>
      </c>
      <c r="T175" s="217">
        <f>S175*H175</f>
        <v>0.0165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245</v>
      </c>
      <c r="AT175" s="218" t="s">
        <v>144</v>
      </c>
      <c r="AU175" s="218" t="s">
        <v>84</v>
      </c>
      <c r="AY175" s="19" t="s">
        <v>141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82</v>
      </c>
      <c r="BK175" s="219">
        <f>ROUND(I175*H175,2)</f>
        <v>0</v>
      </c>
      <c r="BL175" s="19" t="s">
        <v>245</v>
      </c>
      <c r="BM175" s="218" t="s">
        <v>1530</v>
      </c>
    </row>
    <row r="176" spans="1:47" s="2" customFormat="1" ht="12">
      <c r="A176" s="40"/>
      <c r="B176" s="41"/>
      <c r="C176" s="42"/>
      <c r="D176" s="220" t="s">
        <v>150</v>
      </c>
      <c r="E176" s="42"/>
      <c r="F176" s="221" t="s">
        <v>1531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150</v>
      </c>
      <c r="AU176" s="19" t="s">
        <v>84</v>
      </c>
    </row>
    <row r="177" spans="1:65" s="2" customFormat="1" ht="33" customHeight="1">
      <c r="A177" s="40"/>
      <c r="B177" s="41"/>
      <c r="C177" s="207" t="s">
        <v>358</v>
      </c>
      <c r="D177" s="207" t="s">
        <v>144</v>
      </c>
      <c r="E177" s="208" t="s">
        <v>1532</v>
      </c>
      <c r="F177" s="209" t="s">
        <v>1533</v>
      </c>
      <c r="G177" s="210" t="s">
        <v>242</v>
      </c>
      <c r="H177" s="211">
        <v>1</v>
      </c>
      <c r="I177" s="212"/>
      <c r="J177" s="213">
        <f>ROUND(I177*H177,2)</f>
        <v>0</v>
      </c>
      <c r="K177" s="209" t="s">
        <v>148</v>
      </c>
      <c r="L177" s="46"/>
      <c r="M177" s="214" t="s">
        <v>19</v>
      </c>
      <c r="N177" s="215" t="s">
        <v>45</v>
      </c>
      <c r="O177" s="86"/>
      <c r="P177" s="216">
        <f>O177*H177</f>
        <v>0</v>
      </c>
      <c r="Q177" s="216">
        <v>0.00144</v>
      </c>
      <c r="R177" s="216">
        <f>Q177*H177</f>
        <v>0.00144</v>
      </c>
      <c r="S177" s="216">
        <v>0.011</v>
      </c>
      <c r="T177" s="217">
        <f>S177*H177</f>
        <v>0.011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245</v>
      </c>
      <c r="AT177" s="218" t="s">
        <v>144</v>
      </c>
      <c r="AU177" s="218" t="s">
        <v>84</v>
      </c>
      <c r="AY177" s="19" t="s">
        <v>141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82</v>
      </c>
      <c r="BK177" s="219">
        <f>ROUND(I177*H177,2)</f>
        <v>0</v>
      </c>
      <c r="BL177" s="19" t="s">
        <v>245</v>
      </c>
      <c r="BM177" s="218" t="s">
        <v>1534</v>
      </c>
    </row>
    <row r="178" spans="1:47" s="2" customFormat="1" ht="12">
      <c r="A178" s="40"/>
      <c r="B178" s="41"/>
      <c r="C178" s="42"/>
      <c r="D178" s="220" t="s">
        <v>150</v>
      </c>
      <c r="E178" s="42"/>
      <c r="F178" s="221" t="s">
        <v>1535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150</v>
      </c>
      <c r="AU178" s="19" t="s">
        <v>84</v>
      </c>
    </row>
    <row r="179" spans="1:65" s="2" customFormat="1" ht="24.15" customHeight="1">
      <c r="A179" s="40"/>
      <c r="B179" s="41"/>
      <c r="C179" s="207" t="s">
        <v>363</v>
      </c>
      <c r="D179" s="207" t="s">
        <v>144</v>
      </c>
      <c r="E179" s="208" t="s">
        <v>1536</v>
      </c>
      <c r="F179" s="209" t="s">
        <v>1537</v>
      </c>
      <c r="G179" s="210" t="s">
        <v>242</v>
      </c>
      <c r="H179" s="211">
        <v>3</v>
      </c>
      <c r="I179" s="212"/>
      <c r="J179" s="213">
        <f>ROUND(I179*H179,2)</f>
        <v>0</v>
      </c>
      <c r="K179" s="209" t="s">
        <v>148</v>
      </c>
      <c r="L179" s="46"/>
      <c r="M179" s="214" t="s">
        <v>19</v>
      </c>
      <c r="N179" s="215" t="s">
        <v>45</v>
      </c>
      <c r="O179" s="86"/>
      <c r="P179" s="216">
        <f>O179*H179</f>
        <v>0</v>
      </c>
      <c r="Q179" s="216">
        <v>0.00347</v>
      </c>
      <c r="R179" s="216">
        <f>Q179*H179</f>
        <v>0.010409999999999999</v>
      </c>
      <c r="S179" s="216">
        <v>0.00253</v>
      </c>
      <c r="T179" s="217">
        <f>S179*H179</f>
        <v>0.00759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245</v>
      </c>
      <c r="AT179" s="218" t="s">
        <v>144</v>
      </c>
      <c r="AU179" s="218" t="s">
        <v>84</v>
      </c>
      <c r="AY179" s="19" t="s">
        <v>141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82</v>
      </c>
      <c r="BK179" s="219">
        <f>ROUND(I179*H179,2)</f>
        <v>0</v>
      </c>
      <c r="BL179" s="19" t="s">
        <v>245</v>
      </c>
      <c r="BM179" s="218" t="s">
        <v>1538</v>
      </c>
    </row>
    <row r="180" spans="1:47" s="2" customFormat="1" ht="12">
      <c r="A180" s="40"/>
      <c r="B180" s="41"/>
      <c r="C180" s="42"/>
      <c r="D180" s="220" t="s">
        <v>150</v>
      </c>
      <c r="E180" s="42"/>
      <c r="F180" s="221" t="s">
        <v>1539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150</v>
      </c>
      <c r="AU180" s="19" t="s">
        <v>84</v>
      </c>
    </row>
    <row r="181" spans="1:65" s="2" customFormat="1" ht="24.15" customHeight="1">
      <c r="A181" s="40"/>
      <c r="B181" s="41"/>
      <c r="C181" s="207" t="s">
        <v>369</v>
      </c>
      <c r="D181" s="207" t="s">
        <v>144</v>
      </c>
      <c r="E181" s="208" t="s">
        <v>1540</v>
      </c>
      <c r="F181" s="209" t="s">
        <v>1541</v>
      </c>
      <c r="G181" s="210" t="s">
        <v>242</v>
      </c>
      <c r="H181" s="211">
        <v>1</v>
      </c>
      <c r="I181" s="212"/>
      <c r="J181" s="213">
        <f>ROUND(I181*H181,2)</f>
        <v>0</v>
      </c>
      <c r="K181" s="209" t="s">
        <v>148</v>
      </c>
      <c r="L181" s="46"/>
      <c r="M181" s="214" t="s">
        <v>19</v>
      </c>
      <c r="N181" s="215" t="s">
        <v>45</v>
      </c>
      <c r="O181" s="86"/>
      <c r="P181" s="216">
        <f>O181*H181</f>
        <v>0</v>
      </c>
      <c r="Q181" s="216">
        <v>0.00642</v>
      </c>
      <c r="R181" s="216">
        <f>Q181*H181</f>
        <v>0.00642</v>
      </c>
      <c r="S181" s="216">
        <v>0.00506</v>
      </c>
      <c r="T181" s="217">
        <f>S181*H181</f>
        <v>0.00506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8" t="s">
        <v>245</v>
      </c>
      <c r="AT181" s="218" t="s">
        <v>144</v>
      </c>
      <c r="AU181" s="218" t="s">
        <v>84</v>
      </c>
      <c r="AY181" s="19" t="s">
        <v>141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9" t="s">
        <v>82</v>
      </c>
      <c r="BK181" s="219">
        <f>ROUND(I181*H181,2)</f>
        <v>0</v>
      </c>
      <c r="BL181" s="19" t="s">
        <v>245</v>
      </c>
      <c r="BM181" s="218" t="s">
        <v>1542</v>
      </c>
    </row>
    <row r="182" spans="1:47" s="2" customFormat="1" ht="12">
      <c r="A182" s="40"/>
      <c r="B182" s="41"/>
      <c r="C182" s="42"/>
      <c r="D182" s="220" t="s">
        <v>150</v>
      </c>
      <c r="E182" s="42"/>
      <c r="F182" s="221" t="s">
        <v>1543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150</v>
      </c>
      <c r="AU182" s="19" t="s">
        <v>84</v>
      </c>
    </row>
    <row r="183" spans="1:65" s="2" customFormat="1" ht="24.15" customHeight="1">
      <c r="A183" s="40"/>
      <c r="B183" s="41"/>
      <c r="C183" s="207" t="s">
        <v>374</v>
      </c>
      <c r="D183" s="207" t="s">
        <v>144</v>
      </c>
      <c r="E183" s="208" t="s">
        <v>1544</v>
      </c>
      <c r="F183" s="209" t="s">
        <v>1545</v>
      </c>
      <c r="G183" s="210" t="s">
        <v>242</v>
      </c>
      <c r="H183" s="211">
        <v>8</v>
      </c>
      <c r="I183" s="212"/>
      <c r="J183" s="213">
        <f>ROUND(I183*H183,2)</f>
        <v>0</v>
      </c>
      <c r="K183" s="209" t="s">
        <v>148</v>
      </c>
      <c r="L183" s="46"/>
      <c r="M183" s="214" t="s">
        <v>19</v>
      </c>
      <c r="N183" s="215" t="s">
        <v>45</v>
      </c>
      <c r="O183" s="86"/>
      <c r="P183" s="216">
        <f>O183*H183</f>
        <v>0</v>
      </c>
      <c r="Q183" s="216">
        <v>0.01867</v>
      </c>
      <c r="R183" s="216">
        <f>Q183*H183</f>
        <v>0.14936</v>
      </c>
      <c r="S183" s="216">
        <v>0.01518</v>
      </c>
      <c r="T183" s="217">
        <f>S183*H183</f>
        <v>0.12144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245</v>
      </c>
      <c r="AT183" s="218" t="s">
        <v>144</v>
      </c>
      <c r="AU183" s="218" t="s">
        <v>84</v>
      </c>
      <c r="AY183" s="19" t="s">
        <v>141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82</v>
      </c>
      <c r="BK183" s="219">
        <f>ROUND(I183*H183,2)</f>
        <v>0</v>
      </c>
      <c r="BL183" s="19" t="s">
        <v>245</v>
      </c>
      <c r="BM183" s="218" t="s">
        <v>1546</v>
      </c>
    </row>
    <row r="184" spans="1:47" s="2" customFormat="1" ht="12">
      <c r="A184" s="40"/>
      <c r="B184" s="41"/>
      <c r="C184" s="42"/>
      <c r="D184" s="220" t="s">
        <v>150</v>
      </c>
      <c r="E184" s="42"/>
      <c r="F184" s="221" t="s">
        <v>1547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150</v>
      </c>
      <c r="AU184" s="19" t="s">
        <v>84</v>
      </c>
    </row>
    <row r="185" spans="1:51" s="13" customFormat="1" ht="12">
      <c r="A185" s="13"/>
      <c r="B185" s="225"/>
      <c r="C185" s="226"/>
      <c r="D185" s="227" t="s">
        <v>152</v>
      </c>
      <c r="E185" s="228" t="s">
        <v>19</v>
      </c>
      <c r="F185" s="229" t="s">
        <v>1548</v>
      </c>
      <c r="G185" s="226"/>
      <c r="H185" s="228" t="s">
        <v>19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152</v>
      </c>
      <c r="AU185" s="235" t="s">
        <v>84</v>
      </c>
      <c r="AV185" s="13" t="s">
        <v>82</v>
      </c>
      <c r="AW185" s="13" t="s">
        <v>36</v>
      </c>
      <c r="AX185" s="13" t="s">
        <v>74</v>
      </c>
      <c r="AY185" s="235" t="s">
        <v>141</v>
      </c>
    </row>
    <row r="186" spans="1:51" s="14" customFormat="1" ht="12">
      <c r="A186" s="14"/>
      <c r="B186" s="236"/>
      <c r="C186" s="237"/>
      <c r="D186" s="227" t="s">
        <v>152</v>
      </c>
      <c r="E186" s="238" t="s">
        <v>19</v>
      </c>
      <c r="F186" s="239" t="s">
        <v>187</v>
      </c>
      <c r="G186" s="237"/>
      <c r="H186" s="240">
        <v>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152</v>
      </c>
      <c r="AU186" s="246" t="s">
        <v>84</v>
      </c>
      <c r="AV186" s="14" t="s">
        <v>84</v>
      </c>
      <c r="AW186" s="14" t="s">
        <v>36</v>
      </c>
      <c r="AX186" s="14" t="s">
        <v>82</v>
      </c>
      <c r="AY186" s="246" t="s">
        <v>141</v>
      </c>
    </row>
    <row r="187" spans="1:65" s="2" customFormat="1" ht="37.8" customHeight="1">
      <c r="A187" s="40"/>
      <c r="B187" s="41"/>
      <c r="C187" s="207" t="s">
        <v>379</v>
      </c>
      <c r="D187" s="207" t="s">
        <v>144</v>
      </c>
      <c r="E187" s="208" t="s">
        <v>915</v>
      </c>
      <c r="F187" s="209" t="s">
        <v>916</v>
      </c>
      <c r="G187" s="210" t="s">
        <v>408</v>
      </c>
      <c r="H187" s="271"/>
      <c r="I187" s="212"/>
      <c r="J187" s="213">
        <f>ROUND(I187*H187,2)</f>
        <v>0</v>
      </c>
      <c r="K187" s="209" t="s">
        <v>148</v>
      </c>
      <c r="L187" s="46"/>
      <c r="M187" s="214" t="s">
        <v>19</v>
      </c>
      <c r="N187" s="215" t="s">
        <v>45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245</v>
      </c>
      <c r="AT187" s="218" t="s">
        <v>144</v>
      </c>
      <c r="AU187" s="218" t="s">
        <v>84</v>
      </c>
      <c r="AY187" s="19" t="s">
        <v>141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82</v>
      </c>
      <c r="BK187" s="219">
        <f>ROUND(I187*H187,2)</f>
        <v>0</v>
      </c>
      <c r="BL187" s="19" t="s">
        <v>245</v>
      </c>
      <c r="BM187" s="218" t="s">
        <v>1549</v>
      </c>
    </row>
    <row r="188" spans="1:47" s="2" customFormat="1" ht="12">
      <c r="A188" s="40"/>
      <c r="B188" s="41"/>
      <c r="C188" s="42"/>
      <c r="D188" s="220" t="s">
        <v>150</v>
      </c>
      <c r="E188" s="42"/>
      <c r="F188" s="221" t="s">
        <v>918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63" s="12" customFormat="1" ht="22.8" customHeight="1">
      <c r="A189" s="12"/>
      <c r="B189" s="191"/>
      <c r="C189" s="192"/>
      <c r="D189" s="193" t="s">
        <v>73</v>
      </c>
      <c r="E189" s="205" t="s">
        <v>919</v>
      </c>
      <c r="F189" s="205" t="s">
        <v>920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SUM(P190:P196)</f>
        <v>0</v>
      </c>
      <c r="Q189" s="199"/>
      <c r="R189" s="200">
        <f>SUM(R190:R196)</f>
        <v>0.014</v>
      </c>
      <c r="S189" s="199"/>
      <c r="T189" s="201">
        <f>SUM(T190:T196)</f>
        <v>0.048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84</v>
      </c>
      <c r="AT189" s="203" t="s">
        <v>73</v>
      </c>
      <c r="AU189" s="203" t="s">
        <v>82</v>
      </c>
      <c r="AY189" s="202" t="s">
        <v>141</v>
      </c>
      <c r="BK189" s="204">
        <f>SUM(BK190:BK196)</f>
        <v>0</v>
      </c>
    </row>
    <row r="190" spans="1:65" s="2" customFormat="1" ht="24.15" customHeight="1">
      <c r="A190" s="40"/>
      <c r="B190" s="41"/>
      <c r="C190" s="207" t="s">
        <v>386</v>
      </c>
      <c r="D190" s="207" t="s">
        <v>144</v>
      </c>
      <c r="E190" s="208" t="s">
        <v>928</v>
      </c>
      <c r="F190" s="209" t="s">
        <v>929</v>
      </c>
      <c r="G190" s="210" t="s">
        <v>242</v>
      </c>
      <c r="H190" s="211">
        <v>1</v>
      </c>
      <c r="I190" s="212"/>
      <c r="J190" s="213">
        <f>ROUND(I190*H190,2)</f>
        <v>0</v>
      </c>
      <c r="K190" s="209" t="s">
        <v>148</v>
      </c>
      <c r="L190" s="46"/>
      <c r="M190" s="214" t="s">
        <v>19</v>
      </c>
      <c r="N190" s="215" t="s">
        <v>45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245</v>
      </c>
      <c r="AT190" s="218" t="s">
        <v>144</v>
      </c>
      <c r="AU190" s="218" t="s">
        <v>84</v>
      </c>
      <c r="AY190" s="19" t="s">
        <v>141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82</v>
      </c>
      <c r="BK190" s="219">
        <f>ROUND(I190*H190,2)</f>
        <v>0</v>
      </c>
      <c r="BL190" s="19" t="s">
        <v>245</v>
      </c>
      <c r="BM190" s="218" t="s">
        <v>1550</v>
      </c>
    </row>
    <row r="191" spans="1:47" s="2" customFormat="1" ht="12">
      <c r="A191" s="40"/>
      <c r="B191" s="41"/>
      <c r="C191" s="42"/>
      <c r="D191" s="220" t="s">
        <v>150</v>
      </c>
      <c r="E191" s="42"/>
      <c r="F191" s="221" t="s">
        <v>931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150</v>
      </c>
      <c r="AU191" s="19" t="s">
        <v>84</v>
      </c>
    </row>
    <row r="192" spans="1:65" s="2" customFormat="1" ht="24.15" customHeight="1">
      <c r="A192" s="40"/>
      <c r="B192" s="41"/>
      <c r="C192" s="261" t="s">
        <v>395</v>
      </c>
      <c r="D192" s="261" t="s">
        <v>400</v>
      </c>
      <c r="E192" s="262" t="s">
        <v>1551</v>
      </c>
      <c r="F192" s="263" t="s">
        <v>938</v>
      </c>
      <c r="G192" s="264" t="s">
        <v>242</v>
      </c>
      <c r="H192" s="265">
        <v>1</v>
      </c>
      <c r="I192" s="266"/>
      <c r="J192" s="267">
        <f>ROUND(I192*H192,2)</f>
        <v>0</v>
      </c>
      <c r="K192" s="263" t="s">
        <v>19</v>
      </c>
      <c r="L192" s="268"/>
      <c r="M192" s="269" t="s">
        <v>19</v>
      </c>
      <c r="N192" s="270" t="s">
        <v>45</v>
      </c>
      <c r="O192" s="86"/>
      <c r="P192" s="216">
        <f>O192*H192</f>
        <v>0</v>
      </c>
      <c r="Q192" s="216">
        <v>0.014</v>
      </c>
      <c r="R192" s="216">
        <f>Q192*H192</f>
        <v>0.014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351</v>
      </c>
      <c r="AT192" s="218" t="s">
        <v>400</v>
      </c>
      <c r="AU192" s="218" t="s">
        <v>84</v>
      </c>
      <c r="AY192" s="19" t="s">
        <v>141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82</v>
      </c>
      <c r="BK192" s="219">
        <f>ROUND(I192*H192,2)</f>
        <v>0</v>
      </c>
      <c r="BL192" s="19" t="s">
        <v>245</v>
      </c>
      <c r="BM192" s="218" t="s">
        <v>1552</v>
      </c>
    </row>
    <row r="193" spans="1:65" s="2" customFormat="1" ht="16.5" customHeight="1">
      <c r="A193" s="40"/>
      <c r="B193" s="41"/>
      <c r="C193" s="207" t="s">
        <v>345</v>
      </c>
      <c r="D193" s="207" t="s">
        <v>144</v>
      </c>
      <c r="E193" s="208" t="s">
        <v>1005</v>
      </c>
      <c r="F193" s="209" t="s">
        <v>1006</v>
      </c>
      <c r="G193" s="210" t="s">
        <v>242</v>
      </c>
      <c r="H193" s="211">
        <v>2</v>
      </c>
      <c r="I193" s="212"/>
      <c r="J193" s="213">
        <f>ROUND(I193*H193,2)</f>
        <v>0</v>
      </c>
      <c r="K193" s="209" t="s">
        <v>148</v>
      </c>
      <c r="L193" s="46"/>
      <c r="M193" s="214" t="s">
        <v>19</v>
      </c>
      <c r="N193" s="215" t="s">
        <v>45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0.024</v>
      </c>
      <c r="T193" s="217">
        <f>S193*H193</f>
        <v>0.048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245</v>
      </c>
      <c r="AT193" s="218" t="s">
        <v>144</v>
      </c>
      <c r="AU193" s="218" t="s">
        <v>84</v>
      </c>
      <c r="AY193" s="19" t="s">
        <v>141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82</v>
      </c>
      <c r="BK193" s="219">
        <f>ROUND(I193*H193,2)</f>
        <v>0</v>
      </c>
      <c r="BL193" s="19" t="s">
        <v>245</v>
      </c>
      <c r="BM193" s="218" t="s">
        <v>1553</v>
      </c>
    </row>
    <row r="194" spans="1:47" s="2" customFormat="1" ht="12">
      <c r="A194" s="40"/>
      <c r="B194" s="41"/>
      <c r="C194" s="42"/>
      <c r="D194" s="220" t="s">
        <v>150</v>
      </c>
      <c r="E194" s="42"/>
      <c r="F194" s="221" t="s">
        <v>1008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150</v>
      </c>
      <c r="AU194" s="19" t="s">
        <v>84</v>
      </c>
    </row>
    <row r="195" spans="1:65" s="2" customFormat="1" ht="24.15" customHeight="1">
      <c r="A195" s="40"/>
      <c r="B195" s="41"/>
      <c r="C195" s="207" t="s">
        <v>405</v>
      </c>
      <c r="D195" s="207" t="s">
        <v>144</v>
      </c>
      <c r="E195" s="208" t="s">
        <v>1068</v>
      </c>
      <c r="F195" s="209" t="s">
        <v>1069</v>
      </c>
      <c r="G195" s="210" t="s">
        <v>408</v>
      </c>
      <c r="H195" s="271"/>
      <c r="I195" s="212"/>
      <c r="J195" s="213">
        <f>ROUND(I195*H195,2)</f>
        <v>0</v>
      </c>
      <c r="K195" s="209" t="s">
        <v>148</v>
      </c>
      <c r="L195" s="46"/>
      <c r="M195" s="214" t="s">
        <v>19</v>
      </c>
      <c r="N195" s="215" t="s">
        <v>45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245</v>
      </c>
      <c r="AT195" s="218" t="s">
        <v>144</v>
      </c>
      <c r="AU195" s="218" t="s">
        <v>84</v>
      </c>
      <c r="AY195" s="19" t="s">
        <v>141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82</v>
      </c>
      <c r="BK195" s="219">
        <f>ROUND(I195*H195,2)</f>
        <v>0</v>
      </c>
      <c r="BL195" s="19" t="s">
        <v>245</v>
      </c>
      <c r="BM195" s="218" t="s">
        <v>1554</v>
      </c>
    </row>
    <row r="196" spans="1:47" s="2" customFormat="1" ht="12">
      <c r="A196" s="40"/>
      <c r="B196" s="41"/>
      <c r="C196" s="42"/>
      <c r="D196" s="220" t="s">
        <v>150</v>
      </c>
      <c r="E196" s="42"/>
      <c r="F196" s="221" t="s">
        <v>1071</v>
      </c>
      <c r="G196" s="42"/>
      <c r="H196" s="42"/>
      <c r="I196" s="222"/>
      <c r="J196" s="42"/>
      <c r="K196" s="42"/>
      <c r="L196" s="46"/>
      <c r="M196" s="223"/>
      <c r="N196" s="22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150</v>
      </c>
      <c r="AU196" s="19" t="s">
        <v>84</v>
      </c>
    </row>
    <row r="197" spans="1:63" s="12" customFormat="1" ht="22.8" customHeight="1">
      <c r="A197" s="12"/>
      <c r="B197" s="191"/>
      <c r="C197" s="192"/>
      <c r="D197" s="193" t="s">
        <v>73</v>
      </c>
      <c r="E197" s="205" t="s">
        <v>1239</v>
      </c>
      <c r="F197" s="205" t="s">
        <v>1240</v>
      </c>
      <c r="G197" s="192"/>
      <c r="H197" s="192"/>
      <c r="I197" s="195"/>
      <c r="J197" s="206">
        <f>BK197</f>
        <v>0</v>
      </c>
      <c r="K197" s="192"/>
      <c r="L197" s="197"/>
      <c r="M197" s="198"/>
      <c r="N197" s="199"/>
      <c r="O197" s="199"/>
      <c r="P197" s="200">
        <f>SUM(P198:P225)</f>
        <v>0</v>
      </c>
      <c r="Q197" s="199"/>
      <c r="R197" s="200">
        <f>SUM(R198:R225)</f>
        <v>0.24213199999999993</v>
      </c>
      <c r="S197" s="199"/>
      <c r="T197" s="201">
        <f>SUM(T198:T225)</f>
        <v>0.0616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2" t="s">
        <v>84</v>
      </c>
      <c r="AT197" s="203" t="s">
        <v>73</v>
      </c>
      <c r="AU197" s="203" t="s">
        <v>82</v>
      </c>
      <c r="AY197" s="202" t="s">
        <v>141</v>
      </c>
      <c r="BK197" s="204">
        <f>SUM(BK198:BK225)</f>
        <v>0</v>
      </c>
    </row>
    <row r="198" spans="1:65" s="2" customFormat="1" ht="24.15" customHeight="1">
      <c r="A198" s="40"/>
      <c r="B198" s="41"/>
      <c r="C198" s="207" t="s">
        <v>413</v>
      </c>
      <c r="D198" s="207" t="s">
        <v>144</v>
      </c>
      <c r="E198" s="208" t="s">
        <v>1242</v>
      </c>
      <c r="F198" s="209" t="s">
        <v>1243</v>
      </c>
      <c r="G198" s="210" t="s">
        <v>147</v>
      </c>
      <c r="H198" s="211">
        <v>22</v>
      </c>
      <c r="I198" s="212"/>
      <c r="J198" s="213">
        <f>ROUND(I198*H198,2)</f>
        <v>0</v>
      </c>
      <c r="K198" s="209" t="s">
        <v>148</v>
      </c>
      <c r="L198" s="46"/>
      <c r="M198" s="214" t="s">
        <v>19</v>
      </c>
      <c r="N198" s="215" t="s">
        <v>45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245</v>
      </c>
      <c r="AT198" s="218" t="s">
        <v>144</v>
      </c>
      <c r="AU198" s="218" t="s">
        <v>84</v>
      </c>
      <c r="AY198" s="19" t="s">
        <v>141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82</v>
      </c>
      <c r="BK198" s="219">
        <f>ROUND(I198*H198,2)</f>
        <v>0</v>
      </c>
      <c r="BL198" s="19" t="s">
        <v>245</v>
      </c>
      <c r="BM198" s="218" t="s">
        <v>1555</v>
      </c>
    </row>
    <row r="199" spans="1:47" s="2" customFormat="1" ht="12">
      <c r="A199" s="40"/>
      <c r="B199" s="41"/>
      <c r="C199" s="42"/>
      <c r="D199" s="220" t="s">
        <v>150</v>
      </c>
      <c r="E199" s="42"/>
      <c r="F199" s="221" t="s">
        <v>1245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150</v>
      </c>
      <c r="AU199" s="19" t="s">
        <v>84</v>
      </c>
    </row>
    <row r="200" spans="1:65" s="2" customFormat="1" ht="16.5" customHeight="1">
      <c r="A200" s="40"/>
      <c r="B200" s="41"/>
      <c r="C200" s="207" t="s">
        <v>419</v>
      </c>
      <c r="D200" s="207" t="s">
        <v>144</v>
      </c>
      <c r="E200" s="208" t="s">
        <v>1247</v>
      </c>
      <c r="F200" s="209" t="s">
        <v>1248</v>
      </c>
      <c r="G200" s="210" t="s">
        <v>147</v>
      </c>
      <c r="H200" s="211">
        <v>22</v>
      </c>
      <c r="I200" s="212"/>
      <c r="J200" s="213">
        <f>ROUND(I200*H200,2)</f>
        <v>0</v>
      </c>
      <c r="K200" s="209" t="s">
        <v>148</v>
      </c>
      <c r="L200" s="46"/>
      <c r="M200" s="214" t="s">
        <v>19</v>
      </c>
      <c r="N200" s="215" t="s">
        <v>45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245</v>
      </c>
      <c r="AT200" s="218" t="s">
        <v>144</v>
      </c>
      <c r="AU200" s="218" t="s">
        <v>84</v>
      </c>
      <c r="AY200" s="19" t="s">
        <v>141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82</v>
      </c>
      <c r="BK200" s="219">
        <f>ROUND(I200*H200,2)</f>
        <v>0</v>
      </c>
      <c r="BL200" s="19" t="s">
        <v>245</v>
      </c>
      <c r="BM200" s="218" t="s">
        <v>1556</v>
      </c>
    </row>
    <row r="201" spans="1:47" s="2" customFormat="1" ht="12">
      <c r="A201" s="40"/>
      <c r="B201" s="41"/>
      <c r="C201" s="42"/>
      <c r="D201" s="220" t="s">
        <v>150</v>
      </c>
      <c r="E201" s="42"/>
      <c r="F201" s="221" t="s">
        <v>1250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150</v>
      </c>
      <c r="AU201" s="19" t="s">
        <v>84</v>
      </c>
    </row>
    <row r="202" spans="1:65" s="2" customFormat="1" ht="16.5" customHeight="1">
      <c r="A202" s="40"/>
      <c r="B202" s="41"/>
      <c r="C202" s="207" t="s">
        <v>423</v>
      </c>
      <c r="D202" s="207" t="s">
        <v>144</v>
      </c>
      <c r="E202" s="208" t="s">
        <v>1252</v>
      </c>
      <c r="F202" s="209" t="s">
        <v>1253</v>
      </c>
      <c r="G202" s="210" t="s">
        <v>147</v>
      </c>
      <c r="H202" s="211">
        <v>44</v>
      </c>
      <c r="I202" s="212"/>
      <c r="J202" s="213">
        <f>ROUND(I202*H202,2)</f>
        <v>0</v>
      </c>
      <c r="K202" s="209" t="s">
        <v>148</v>
      </c>
      <c r="L202" s="46"/>
      <c r="M202" s="214" t="s">
        <v>19</v>
      </c>
      <c r="N202" s="215" t="s">
        <v>45</v>
      </c>
      <c r="O202" s="86"/>
      <c r="P202" s="216">
        <f>O202*H202</f>
        <v>0</v>
      </c>
      <c r="Q202" s="216">
        <v>3E-05</v>
      </c>
      <c r="R202" s="216">
        <f>Q202*H202</f>
        <v>0.00132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245</v>
      </c>
      <c r="AT202" s="218" t="s">
        <v>144</v>
      </c>
      <c r="AU202" s="218" t="s">
        <v>84</v>
      </c>
      <c r="AY202" s="19" t="s">
        <v>141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82</v>
      </c>
      <c r="BK202" s="219">
        <f>ROUND(I202*H202,2)</f>
        <v>0</v>
      </c>
      <c r="BL202" s="19" t="s">
        <v>245</v>
      </c>
      <c r="BM202" s="218" t="s">
        <v>1557</v>
      </c>
    </row>
    <row r="203" spans="1:47" s="2" customFormat="1" ht="12">
      <c r="A203" s="40"/>
      <c r="B203" s="41"/>
      <c r="C203" s="42"/>
      <c r="D203" s="220" t="s">
        <v>150</v>
      </c>
      <c r="E203" s="42"/>
      <c r="F203" s="221" t="s">
        <v>1255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150</v>
      </c>
      <c r="AU203" s="19" t="s">
        <v>84</v>
      </c>
    </row>
    <row r="204" spans="1:51" s="14" customFormat="1" ht="12">
      <c r="A204" s="14"/>
      <c r="B204" s="236"/>
      <c r="C204" s="237"/>
      <c r="D204" s="227" t="s">
        <v>152</v>
      </c>
      <c r="E204" s="238" t="s">
        <v>19</v>
      </c>
      <c r="F204" s="239" t="s">
        <v>1558</v>
      </c>
      <c r="G204" s="237"/>
      <c r="H204" s="240">
        <v>44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152</v>
      </c>
      <c r="AU204" s="246" t="s">
        <v>84</v>
      </c>
      <c r="AV204" s="14" t="s">
        <v>84</v>
      </c>
      <c r="AW204" s="14" t="s">
        <v>36</v>
      </c>
      <c r="AX204" s="14" t="s">
        <v>82</v>
      </c>
      <c r="AY204" s="246" t="s">
        <v>141</v>
      </c>
    </row>
    <row r="205" spans="1:65" s="2" customFormat="1" ht="24.15" customHeight="1">
      <c r="A205" s="40"/>
      <c r="B205" s="41"/>
      <c r="C205" s="207" t="s">
        <v>427</v>
      </c>
      <c r="D205" s="207" t="s">
        <v>144</v>
      </c>
      <c r="E205" s="208" t="s">
        <v>1258</v>
      </c>
      <c r="F205" s="209" t="s">
        <v>1259</v>
      </c>
      <c r="G205" s="210" t="s">
        <v>147</v>
      </c>
      <c r="H205" s="211">
        <v>22</v>
      </c>
      <c r="I205" s="212"/>
      <c r="J205" s="213">
        <f>ROUND(I205*H205,2)</f>
        <v>0</v>
      </c>
      <c r="K205" s="209" t="s">
        <v>148</v>
      </c>
      <c r="L205" s="46"/>
      <c r="M205" s="214" t="s">
        <v>19</v>
      </c>
      <c r="N205" s="215" t="s">
        <v>45</v>
      </c>
      <c r="O205" s="86"/>
      <c r="P205" s="216">
        <f>O205*H205</f>
        <v>0</v>
      </c>
      <c r="Q205" s="216">
        <v>0.0075</v>
      </c>
      <c r="R205" s="216">
        <f>Q205*H205</f>
        <v>0.16499999999999998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245</v>
      </c>
      <c r="AT205" s="218" t="s">
        <v>144</v>
      </c>
      <c r="AU205" s="218" t="s">
        <v>84</v>
      </c>
      <c r="AY205" s="19" t="s">
        <v>141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82</v>
      </c>
      <c r="BK205" s="219">
        <f>ROUND(I205*H205,2)</f>
        <v>0</v>
      </c>
      <c r="BL205" s="19" t="s">
        <v>245</v>
      </c>
      <c r="BM205" s="218" t="s">
        <v>1559</v>
      </c>
    </row>
    <row r="206" spans="1:47" s="2" customFormat="1" ht="12">
      <c r="A206" s="40"/>
      <c r="B206" s="41"/>
      <c r="C206" s="42"/>
      <c r="D206" s="220" t="s">
        <v>150</v>
      </c>
      <c r="E206" s="42"/>
      <c r="F206" s="221" t="s">
        <v>1261</v>
      </c>
      <c r="G206" s="42"/>
      <c r="H206" s="42"/>
      <c r="I206" s="222"/>
      <c r="J206" s="42"/>
      <c r="K206" s="42"/>
      <c r="L206" s="46"/>
      <c r="M206" s="223"/>
      <c r="N206" s="22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150</v>
      </c>
      <c r="AU206" s="19" t="s">
        <v>84</v>
      </c>
    </row>
    <row r="207" spans="1:65" s="2" customFormat="1" ht="16.5" customHeight="1">
      <c r="A207" s="40"/>
      <c r="B207" s="41"/>
      <c r="C207" s="207" t="s">
        <v>431</v>
      </c>
      <c r="D207" s="207" t="s">
        <v>144</v>
      </c>
      <c r="E207" s="208" t="s">
        <v>1263</v>
      </c>
      <c r="F207" s="209" t="s">
        <v>1264</v>
      </c>
      <c r="G207" s="210" t="s">
        <v>147</v>
      </c>
      <c r="H207" s="211">
        <v>22</v>
      </c>
      <c r="I207" s="212"/>
      <c r="J207" s="213">
        <f>ROUND(I207*H207,2)</f>
        <v>0</v>
      </c>
      <c r="K207" s="209" t="s">
        <v>148</v>
      </c>
      <c r="L207" s="46"/>
      <c r="M207" s="214" t="s">
        <v>19</v>
      </c>
      <c r="N207" s="215" t="s">
        <v>45</v>
      </c>
      <c r="O207" s="86"/>
      <c r="P207" s="216">
        <f>O207*H207</f>
        <v>0</v>
      </c>
      <c r="Q207" s="216">
        <v>0</v>
      </c>
      <c r="R207" s="216">
        <f>Q207*H207</f>
        <v>0</v>
      </c>
      <c r="S207" s="216">
        <v>0.0025</v>
      </c>
      <c r="T207" s="217">
        <f>S207*H207</f>
        <v>0.055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245</v>
      </c>
      <c r="AT207" s="218" t="s">
        <v>144</v>
      </c>
      <c r="AU207" s="218" t="s">
        <v>84</v>
      </c>
      <c r="AY207" s="19" t="s">
        <v>141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82</v>
      </c>
      <c r="BK207" s="219">
        <f>ROUND(I207*H207,2)</f>
        <v>0</v>
      </c>
      <c r="BL207" s="19" t="s">
        <v>245</v>
      </c>
      <c r="BM207" s="218" t="s">
        <v>1560</v>
      </c>
    </row>
    <row r="208" spans="1:47" s="2" customFormat="1" ht="12">
      <c r="A208" s="40"/>
      <c r="B208" s="41"/>
      <c r="C208" s="42"/>
      <c r="D208" s="220" t="s">
        <v>150</v>
      </c>
      <c r="E208" s="42"/>
      <c r="F208" s="221" t="s">
        <v>1266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150</v>
      </c>
      <c r="AU208" s="19" t="s">
        <v>84</v>
      </c>
    </row>
    <row r="209" spans="1:65" s="2" customFormat="1" ht="16.5" customHeight="1">
      <c r="A209" s="40"/>
      <c r="B209" s="41"/>
      <c r="C209" s="207" t="s">
        <v>435</v>
      </c>
      <c r="D209" s="207" t="s">
        <v>144</v>
      </c>
      <c r="E209" s="208" t="s">
        <v>1268</v>
      </c>
      <c r="F209" s="209" t="s">
        <v>1269</v>
      </c>
      <c r="G209" s="210" t="s">
        <v>147</v>
      </c>
      <c r="H209" s="211">
        <v>22</v>
      </c>
      <c r="I209" s="212"/>
      <c r="J209" s="213">
        <f>ROUND(I209*H209,2)</f>
        <v>0</v>
      </c>
      <c r="K209" s="209" t="s">
        <v>148</v>
      </c>
      <c r="L209" s="46"/>
      <c r="M209" s="214" t="s">
        <v>19</v>
      </c>
      <c r="N209" s="215" t="s">
        <v>45</v>
      </c>
      <c r="O209" s="86"/>
      <c r="P209" s="216">
        <f>O209*H209</f>
        <v>0</v>
      </c>
      <c r="Q209" s="216">
        <v>0.0003</v>
      </c>
      <c r="R209" s="216">
        <f>Q209*H209</f>
        <v>0.006599999999999999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245</v>
      </c>
      <c r="AT209" s="218" t="s">
        <v>144</v>
      </c>
      <c r="AU209" s="218" t="s">
        <v>84</v>
      </c>
      <c r="AY209" s="19" t="s">
        <v>141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82</v>
      </c>
      <c r="BK209" s="219">
        <f>ROUND(I209*H209,2)</f>
        <v>0</v>
      </c>
      <c r="BL209" s="19" t="s">
        <v>245</v>
      </c>
      <c r="BM209" s="218" t="s">
        <v>1561</v>
      </c>
    </row>
    <row r="210" spans="1:47" s="2" customFormat="1" ht="12">
      <c r="A210" s="40"/>
      <c r="B210" s="41"/>
      <c r="C210" s="42"/>
      <c r="D210" s="220" t="s">
        <v>150</v>
      </c>
      <c r="E210" s="42"/>
      <c r="F210" s="221" t="s">
        <v>1271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150</v>
      </c>
      <c r="AU210" s="19" t="s">
        <v>84</v>
      </c>
    </row>
    <row r="211" spans="1:65" s="2" customFormat="1" ht="24.15" customHeight="1">
      <c r="A211" s="40"/>
      <c r="B211" s="41"/>
      <c r="C211" s="261" t="s">
        <v>439</v>
      </c>
      <c r="D211" s="261" t="s">
        <v>400</v>
      </c>
      <c r="E211" s="262" t="s">
        <v>1274</v>
      </c>
      <c r="F211" s="263" t="s">
        <v>1275</v>
      </c>
      <c r="G211" s="264" t="s">
        <v>147</v>
      </c>
      <c r="H211" s="265">
        <v>24.2</v>
      </c>
      <c r="I211" s="266"/>
      <c r="J211" s="267">
        <f>ROUND(I211*H211,2)</f>
        <v>0</v>
      </c>
      <c r="K211" s="263" t="s">
        <v>148</v>
      </c>
      <c r="L211" s="268"/>
      <c r="M211" s="269" t="s">
        <v>19</v>
      </c>
      <c r="N211" s="270" t="s">
        <v>45</v>
      </c>
      <c r="O211" s="86"/>
      <c r="P211" s="216">
        <f>O211*H211</f>
        <v>0</v>
      </c>
      <c r="Q211" s="216">
        <v>0.0026</v>
      </c>
      <c r="R211" s="216">
        <f>Q211*H211</f>
        <v>0.06291999999999999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351</v>
      </c>
      <c r="AT211" s="218" t="s">
        <v>400</v>
      </c>
      <c r="AU211" s="218" t="s">
        <v>84</v>
      </c>
      <c r="AY211" s="19" t="s">
        <v>141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82</v>
      </c>
      <c r="BK211" s="219">
        <f>ROUND(I211*H211,2)</f>
        <v>0</v>
      </c>
      <c r="BL211" s="19" t="s">
        <v>245</v>
      </c>
      <c r="BM211" s="218" t="s">
        <v>1562</v>
      </c>
    </row>
    <row r="212" spans="1:51" s="14" customFormat="1" ht="12">
      <c r="A212" s="14"/>
      <c r="B212" s="236"/>
      <c r="C212" s="237"/>
      <c r="D212" s="227" t="s">
        <v>152</v>
      </c>
      <c r="E212" s="237"/>
      <c r="F212" s="239" t="s">
        <v>1563</v>
      </c>
      <c r="G212" s="237"/>
      <c r="H212" s="240">
        <v>24.2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152</v>
      </c>
      <c r="AU212" s="246" t="s">
        <v>84</v>
      </c>
      <c r="AV212" s="14" t="s">
        <v>84</v>
      </c>
      <c r="AW212" s="14" t="s">
        <v>4</v>
      </c>
      <c r="AX212" s="14" t="s">
        <v>82</v>
      </c>
      <c r="AY212" s="246" t="s">
        <v>141</v>
      </c>
    </row>
    <row r="213" spans="1:65" s="2" customFormat="1" ht="16.5" customHeight="1">
      <c r="A213" s="40"/>
      <c r="B213" s="41"/>
      <c r="C213" s="207" t="s">
        <v>444</v>
      </c>
      <c r="D213" s="207" t="s">
        <v>144</v>
      </c>
      <c r="E213" s="208" t="s">
        <v>1279</v>
      </c>
      <c r="F213" s="209" t="s">
        <v>1280</v>
      </c>
      <c r="G213" s="210" t="s">
        <v>259</v>
      </c>
      <c r="H213" s="211">
        <v>6.5</v>
      </c>
      <c r="I213" s="212"/>
      <c r="J213" s="213">
        <f>ROUND(I213*H213,2)</f>
        <v>0</v>
      </c>
      <c r="K213" s="209" t="s">
        <v>148</v>
      </c>
      <c r="L213" s="46"/>
      <c r="M213" s="214" t="s">
        <v>19</v>
      </c>
      <c r="N213" s="215" t="s">
        <v>45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245</v>
      </c>
      <c r="AT213" s="218" t="s">
        <v>144</v>
      </c>
      <c r="AU213" s="218" t="s">
        <v>84</v>
      </c>
      <c r="AY213" s="19" t="s">
        <v>141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82</v>
      </c>
      <c r="BK213" s="219">
        <f>ROUND(I213*H213,2)</f>
        <v>0</v>
      </c>
      <c r="BL213" s="19" t="s">
        <v>245</v>
      </c>
      <c r="BM213" s="218" t="s">
        <v>1564</v>
      </c>
    </row>
    <row r="214" spans="1:47" s="2" customFormat="1" ht="12">
      <c r="A214" s="40"/>
      <c r="B214" s="41"/>
      <c r="C214" s="42"/>
      <c r="D214" s="220" t="s">
        <v>150</v>
      </c>
      <c r="E214" s="42"/>
      <c r="F214" s="221" t="s">
        <v>1282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150</v>
      </c>
      <c r="AU214" s="19" t="s">
        <v>84</v>
      </c>
    </row>
    <row r="215" spans="1:65" s="2" customFormat="1" ht="16.5" customHeight="1">
      <c r="A215" s="40"/>
      <c r="B215" s="41"/>
      <c r="C215" s="207" t="s">
        <v>299</v>
      </c>
      <c r="D215" s="207" t="s">
        <v>144</v>
      </c>
      <c r="E215" s="208" t="s">
        <v>1290</v>
      </c>
      <c r="F215" s="209" t="s">
        <v>1291</v>
      </c>
      <c r="G215" s="210" t="s">
        <v>259</v>
      </c>
      <c r="H215" s="211">
        <v>22</v>
      </c>
      <c r="I215" s="212"/>
      <c r="J215" s="213">
        <f>ROUND(I215*H215,2)</f>
        <v>0</v>
      </c>
      <c r="K215" s="209" t="s">
        <v>148</v>
      </c>
      <c r="L215" s="46"/>
      <c r="M215" s="214" t="s">
        <v>19</v>
      </c>
      <c r="N215" s="215" t="s">
        <v>45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0.0003</v>
      </c>
      <c r="T215" s="217">
        <f>S215*H215</f>
        <v>0.006599999999999999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245</v>
      </c>
      <c r="AT215" s="218" t="s">
        <v>144</v>
      </c>
      <c r="AU215" s="218" t="s">
        <v>84</v>
      </c>
      <c r="AY215" s="19" t="s">
        <v>141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82</v>
      </c>
      <c r="BK215" s="219">
        <f>ROUND(I215*H215,2)</f>
        <v>0</v>
      </c>
      <c r="BL215" s="19" t="s">
        <v>245</v>
      </c>
      <c r="BM215" s="218" t="s">
        <v>1565</v>
      </c>
    </row>
    <row r="216" spans="1:47" s="2" customFormat="1" ht="12">
      <c r="A216" s="40"/>
      <c r="B216" s="41"/>
      <c r="C216" s="42"/>
      <c r="D216" s="220" t="s">
        <v>150</v>
      </c>
      <c r="E216" s="42"/>
      <c r="F216" s="221" t="s">
        <v>1293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150</v>
      </c>
      <c r="AU216" s="19" t="s">
        <v>84</v>
      </c>
    </row>
    <row r="217" spans="1:65" s="2" customFormat="1" ht="16.5" customHeight="1">
      <c r="A217" s="40"/>
      <c r="B217" s="41"/>
      <c r="C217" s="207" t="s">
        <v>453</v>
      </c>
      <c r="D217" s="207" t="s">
        <v>144</v>
      </c>
      <c r="E217" s="208" t="s">
        <v>1305</v>
      </c>
      <c r="F217" s="209" t="s">
        <v>1306</v>
      </c>
      <c r="G217" s="210" t="s">
        <v>259</v>
      </c>
      <c r="H217" s="211">
        <v>22</v>
      </c>
      <c r="I217" s="212"/>
      <c r="J217" s="213">
        <f>ROUND(I217*H217,2)</f>
        <v>0</v>
      </c>
      <c r="K217" s="209" t="s">
        <v>148</v>
      </c>
      <c r="L217" s="46"/>
      <c r="M217" s="214" t="s">
        <v>19</v>
      </c>
      <c r="N217" s="215" t="s">
        <v>45</v>
      </c>
      <c r="O217" s="86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8" t="s">
        <v>245</v>
      </c>
      <c r="AT217" s="218" t="s">
        <v>144</v>
      </c>
      <c r="AU217" s="218" t="s">
        <v>84</v>
      </c>
      <c r="AY217" s="19" t="s">
        <v>141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82</v>
      </c>
      <c r="BK217" s="219">
        <f>ROUND(I217*H217,2)</f>
        <v>0</v>
      </c>
      <c r="BL217" s="19" t="s">
        <v>245</v>
      </c>
      <c r="BM217" s="218" t="s">
        <v>1566</v>
      </c>
    </row>
    <row r="218" spans="1:47" s="2" customFormat="1" ht="12">
      <c r="A218" s="40"/>
      <c r="B218" s="41"/>
      <c r="C218" s="42"/>
      <c r="D218" s="220" t="s">
        <v>150</v>
      </c>
      <c r="E218" s="42"/>
      <c r="F218" s="221" t="s">
        <v>1308</v>
      </c>
      <c r="G218" s="42"/>
      <c r="H218" s="42"/>
      <c r="I218" s="222"/>
      <c r="J218" s="42"/>
      <c r="K218" s="42"/>
      <c r="L218" s="46"/>
      <c r="M218" s="223"/>
      <c r="N218" s="22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150</v>
      </c>
      <c r="AU218" s="19" t="s">
        <v>84</v>
      </c>
    </row>
    <row r="219" spans="1:51" s="14" customFormat="1" ht="12">
      <c r="A219" s="14"/>
      <c r="B219" s="236"/>
      <c r="C219" s="237"/>
      <c r="D219" s="227" t="s">
        <v>152</v>
      </c>
      <c r="E219" s="238" t="s">
        <v>19</v>
      </c>
      <c r="F219" s="239" t="s">
        <v>281</v>
      </c>
      <c r="G219" s="237"/>
      <c r="H219" s="240">
        <v>22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152</v>
      </c>
      <c r="AU219" s="246" t="s">
        <v>84</v>
      </c>
      <c r="AV219" s="14" t="s">
        <v>84</v>
      </c>
      <c r="AW219" s="14" t="s">
        <v>36</v>
      </c>
      <c r="AX219" s="14" t="s">
        <v>82</v>
      </c>
      <c r="AY219" s="246" t="s">
        <v>141</v>
      </c>
    </row>
    <row r="220" spans="1:65" s="2" customFormat="1" ht="24.15" customHeight="1">
      <c r="A220" s="40"/>
      <c r="B220" s="41"/>
      <c r="C220" s="261" t="s">
        <v>460</v>
      </c>
      <c r="D220" s="261" t="s">
        <v>400</v>
      </c>
      <c r="E220" s="262" t="s">
        <v>1274</v>
      </c>
      <c r="F220" s="263" t="s">
        <v>1275</v>
      </c>
      <c r="G220" s="264" t="s">
        <v>147</v>
      </c>
      <c r="H220" s="265">
        <v>2.42</v>
      </c>
      <c r="I220" s="266"/>
      <c r="J220" s="267">
        <f>ROUND(I220*H220,2)</f>
        <v>0</v>
      </c>
      <c r="K220" s="263" t="s">
        <v>148</v>
      </c>
      <c r="L220" s="268"/>
      <c r="M220" s="269" t="s">
        <v>19</v>
      </c>
      <c r="N220" s="270" t="s">
        <v>45</v>
      </c>
      <c r="O220" s="86"/>
      <c r="P220" s="216">
        <f>O220*H220</f>
        <v>0</v>
      </c>
      <c r="Q220" s="216">
        <v>0.0026</v>
      </c>
      <c r="R220" s="216">
        <f>Q220*H220</f>
        <v>0.006292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351</v>
      </c>
      <c r="AT220" s="218" t="s">
        <v>400</v>
      </c>
      <c r="AU220" s="218" t="s">
        <v>84</v>
      </c>
      <c r="AY220" s="19" t="s">
        <v>141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82</v>
      </c>
      <c r="BK220" s="219">
        <f>ROUND(I220*H220,2)</f>
        <v>0</v>
      </c>
      <c r="BL220" s="19" t="s">
        <v>245</v>
      </c>
      <c r="BM220" s="218" t="s">
        <v>1567</v>
      </c>
    </row>
    <row r="221" spans="1:51" s="14" customFormat="1" ht="12">
      <c r="A221" s="14"/>
      <c r="B221" s="236"/>
      <c r="C221" s="237"/>
      <c r="D221" s="227" t="s">
        <v>152</v>
      </c>
      <c r="E221" s="237"/>
      <c r="F221" s="239" t="s">
        <v>1568</v>
      </c>
      <c r="G221" s="237"/>
      <c r="H221" s="240">
        <v>2.42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152</v>
      </c>
      <c r="AU221" s="246" t="s">
        <v>84</v>
      </c>
      <c r="AV221" s="14" t="s">
        <v>84</v>
      </c>
      <c r="AW221" s="14" t="s">
        <v>4</v>
      </c>
      <c r="AX221" s="14" t="s">
        <v>82</v>
      </c>
      <c r="AY221" s="246" t="s">
        <v>141</v>
      </c>
    </row>
    <row r="222" spans="1:65" s="2" customFormat="1" ht="16.5" customHeight="1">
      <c r="A222" s="40"/>
      <c r="B222" s="41"/>
      <c r="C222" s="207" t="s">
        <v>465</v>
      </c>
      <c r="D222" s="207" t="s">
        <v>144</v>
      </c>
      <c r="E222" s="208" t="s">
        <v>1314</v>
      </c>
      <c r="F222" s="209" t="s">
        <v>1315</v>
      </c>
      <c r="G222" s="210" t="s">
        <v>147</v>
      </c>
      <c r="H222" s="211">
        <v>22</v>
      </c>
      <c r="I222" s="212"/>
      <c r="J222" s="213">
        <f>ROUND(I222*H222,2)</f>
        <v>0</v>
      </c>
      <c r="K222" s="209" t="s">
        <v>148</v>
      </c>
      <c r="L222" s="46"/>
      <c r="M222" s="214" t="s">
        <v>19</v>
      </c>
      <c r="N222" s="215" t="s">
        <v>45</v>
      </c>
      <c r="O222" s="86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245</v>
      </c>
      <c r="AT222" s="218" t="s">
        <v>144</v>
      </c>
      <c r="AU222" s="218" t="s">
        <v>84</v>
      </c>
      <c r="AY222" s="19" t="s">
        <v>141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82</v>
      </c>
      <c r="BK222" s="219">
        <f>ROUND(I222*H222,2)</f>
        <v>0</v>
      </c>
      <c r="BL222" s="19" t="s">
        <v>245</v>
      </c>
      <c r="BM222" s="218" t="s">
        <v>1569</v>
      </c>
    </row>
    <row r="223" spans="1:47" s="2" customFormat="1" ht="12">
      <c r="A223" s="40"/>
      <c r="B223" s="41"/>
      <c r="C223" s="42"/>
      <c r="D223" s="220" t="s">
        <v>150</v>
      </c>
      <c r="E223" s="42"/>
      <c r="F223" s="221" t="s">
        <v>1317</v>
      </c>
      <c r="G223" s="42"/>
      <c r="H223" s="42"/>
      <c r="I223" s="222"/>
      <c r="J223" s="42"/>
      <c r="K223" s="42"/>
      <c r="L223" s="46"/>
      <c r="M223" s="223"/>
      <c r="N223" s="22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150</v>
      </c>
      <c r="AU223" s="19" t="s">
        <v>84</v>
      </c>
    </row>
    <row r="224" spans="1:65" s="2" customFormat="1" ht="24.15" customHeight="1">
      <c r="A224" s="40"/>
      <c r="B224" s="41"/>
      <c r="C224" s="207" t="s">
        <v>298</v>
      </c>
      <c r="D224" s="207" t="s">
        <v>144</v>
      </c>
      <c r="E224" s="208" t="s">
        <v>1319</v>
      </c>
      <c r="F224" s="209" t="s">
        <v>1320</v>
      </c>
      <c r="G224" s="210" t="s">
        <v>408</v>
      </c>
      <c r="H224" s="271"/>
      <c r="I224" s="212"/>
      <c r="J224" s="213">
        <f>ROUND(I224*H224,2)</f>
        <v>0</v>
      </c>
      <c r="K224" s="209" t="s">
        <v>148</v>
      </c>
      <c r="L224" s="46"/>
      <c r="M224" s="214" t="s">
        <v>19</v>
      </c>
      <c r="N224" s="215" t="s">
        <v>45</v>
      </c>
      <c r="O224" s="86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245</v>
      </c>
      <c r="AT224" s="218" t="s">
        <v>144</v>
      </c>
      <c r="AU224" s="218" t="s">
        <v>84</v>
      </c>
      <c r="AY224" s="19" t="s">
        <v>141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82</v>
      </c>
      <c r="BK224" s="219">
        <f>ROUND(I224*H224,2)</f>
        <v>0</v>
      </c>
      <c r="BL224" s="19" t="s">
        <v>245</v>
      </c>
      <c r="BM224" s="218" t="s">
        <v>1570</v>
      </c>
    </row>
    <row r="225" spans="1:47" s="2" customFormat="1" ht="12">
      <c r="A225" s="40"/>
      <c r="B225" s="41"/>
      <c r="C225" s="42"/>
      <c r="D225" s="220" t="s">
        <v>150</v>
      </c>
      <c r="E225" s="42"/>
      <c r="F225" s="221" t="s">
        <v>1322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150</v>
      </c>
      <c r="AU225" s="19" t="s">
        <v>84</v>
      </c>
    </row>
    <row r="226" spans="1:63" s="12" customFormat="1" ht="22.8" customHeight="1">
      <c r="A226" s="12"/>
      <c r="B226" s="191"/>
      <c r="C226" s="192"/>
      <c r="D226" s="193" t="s">
        <v>73</v>
      </c>
      <c r="E226" s="205" t="s">
        <v>1355</v>
      </c>
      <c r="F226" s="205" t="s">
        <v>1356</v>
      </c>
      <c r="G226" s="192"/>
      <c r="H226" s="192"/>
      <c r="I226" s="195"/>
      <c r="J226" s="206">
        <f>BK226</f>
        <v>0</v>
      </c>
      <c r="K226" s="192"/>
      <c r="L226" s="197"/>
      <c r="M226" s="198"/>
      <c r="N226" s="199"/>
      <c r="O226" s="199"/>
      <c r="P226" s="200">
        <f>SUM(P227:P250)</f>
        <v>0</v>
      </c>
      <c r="Q226" s="199"/>
      <c r="R226" s="200">
        <f>SUM(R227:R250)</f>
        <v>0.03296</v>
      </c>
      <c r="S226" s="199"/>
      <c r="T226" s="201">
        <f>SUM(T227:T250)</f>
        <v>0.00084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2" t="s">
        <v>84</v>
      </c>
      <c r="AT226" s="203" t="s">
        <v>73</v>
      </c>
      <c r="AU226" s="203" t="s">
        <v>82</v>
      </c>
      <c r="AY226" s="202" t="s">
        <v>141</v>
      </c>
      <c r="BK226" s="204">
        <f>SUM(BK227:BK250)</f>
        <v>0</v>
      </c>
    </row>
    <row r="227" spans="1:65" s="2" customFormat="1" ht="24.15" customHeight="1">
      <c r="A227" s="40"/>
      <c r="B227" s="41"/>
      <c r="C227" s="207" t="s">
        <v>475</v>
      </c>
      <c r="D227" s="207" t="s">
        <v>144</v>
      </c>
      <c r="E227" s="208" t="s">
        <v>1390</v>
      </c>
      <c r="F227" s="209" t="s">
        <v>1391</v>
      </c>
      <c r="G227" s="210" t="s">
        <v>259</v>
      </c>
      <c r="H227" s="211">
        <v>30</v>
      </c>
      <c r="I227" s="212"/>
      <c r="J227" s="213">
        <f>ROUND(I227*H227,2)</f>
        <v>0</v>
      </c>
      <c r="K227" s="209" t="s">
        <v>148</v>
      </c>
      <c r="L227" s="46"/>
      <c r="M227" s="214" t="s">
        <v>19</v>
      </c>
      <c r="N227" s="215" t="s">
        <v>45</v>
      </c>
      <c r="O227" s="86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8" t="s">
        <v>245</v>
      </c>
      <c r="AT227" s="218" t="s">
        <v>144</v>
      </c>
      <c r="AU227" s="218" t="s">
        <v>84</v>
      </c>
      <c r="AY227" s="19" t="s">
        <v>141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82</v>
      </c>
      <c r="BK227" s="219">
        <f>ROUND(I227*H227,2)</f>
        <v>0</v>
      </c>
      <c r="BL227" s="19" t="s">
        <v>245</v>
      </c>
      <c r="BM227" s="218" t="s">
        <v>1571</v>
      </c>
    </row>
    <row r="228" spans="1:47" s="2" customFormat="1" ht="12">
      <c r="A228" s="40"/>
      <c r="B228" s="41"/>
      <c r="C228" s="42"/>
      <c r="D228" s="220" t="s">
        <v>150</v>
      </c>
      <c r="E228" s="42"/>
      <c r="F228" s="221" t="s">
        <v>1393</v>
      </c>
      <c r="G228" s="42"/>
      <c r="H228" s="42"/>
      <c r="I228" s="222"/>
      <c r="J228" s="42"/>
      <c r="K228" s="42"/>
      <c r="L228" s="46"/>
      <c r="M228" s="223"/>
      <c r="N228" s="224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150</v>
      </c>
      <c r="AU228" s="19" t="s">
        <v>84</v>
      </c>
    </row>
    <row r="229" spans="1:65" s="2" customFormat="1" ht="16.5" customHeight="1">
      <c r="A229" s="40"/>
      <c r="B229" s="41"/>
      <c r="C229" s="261" t="s">
        <v>480</v>
      </c>
      <c r="D229" s="261" t="s">
        <v>400</v>
      </c>
      <c r="E229" s="262" t="s">
        <v>1395</v>
      </c>
      <c r="F229" s="263" t="s">
        <v>1396</v>
      </c>
      <c r="G229" s="264" t="s">
        <v>259</v>
      </c>
      <c r="H229" s="265">
        <v>31.5</v>
      </c>
      <c r="I229" s="266"/>
      <c r="J229" s="267">
        <f>ROUND(I229*H229,2)</f>
        <v>0</v>
      </c>
      <c r="K229" s="263" t="s">
        <v>148</v>
      </c>
      <c r="L229" s="268"/>
      <c r="M229" s="269" t="s">
        <v>19</v>
      </c>
      <c r="N229" s="270" t="s">
        <v>45</v>
      </c>
      <c r="O229" s="86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351</v>
      </c>
      <c r="AT229" s="218" t="s">
        <v>400</v>
      </c>
      <c r="AU229" s="218" t="s">
        <v>84</v>
      </c>
      <c r="AY229" s="19" t="s">
        <v>141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82</v>
      </c>
      <c r="BK229" s="219">
        <f>ROUND(I229*H229,2)</f>
        <v>0</v>
      </c>
      <c r="BL229" s="19" t="s">
        <v>245</v>
      </c>
      <c r="BM229" s="218" t="s">
        <v>1572</v>
      </c>
    </row>
    <row r="230" spans="1:51" s="14" customFormat="1" ht="12">
      <c r="A230" s="14"/>
      <c r="B230" s="236"/>
      <c r="C230" s="237"/>
      <c r="D230" s="227" t="s">
        <v>152</v>
      </c>
      <c r="E230" s="237"/>
      <c r="F230" s="239" t="s">
        <v>1573</v>
      </c>
      <c r="G230" s="237"/>
      <c r="H230" s="240">
        <v>31.5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152</v>
      </c>
      <c r="AU230" s="246" t="s">
        <v>84</v>
      </c>
      <c r="AV230" s="14" t="s">
        <v>84</v>
      </c>
      <c r="AW230" s="14" t="s">
        <v>4</v>
      </c>
      <c r="AX230" s="14" t="s">
        <v>82</v>
      </c>
      <c r="AY230" s="246" t="s">
        <v>141</v>
      </c>
    </row>
    <row r="231" spans="1:65" s="2" customFormat="1" ht="16.5" customHeight="1">
      <c r="A231" s="40"/>
      <c r="B231" s="41"/>
      <c r="C231" s="207" t="s">
        <v>485</v>
      </c>
      <c r="D231" s="207" t="s">
        <v>144</v>
      </c>
      <c r="E231" s="208" t="s">
        <v>1400</v>
      </c>
      <c r="F231" s="209" t="s">
        <v>1401</v>
      </c>
      <c r="G231" s="210" t="s">
        <v>147</v>
      </c>
      <c r="H231" s="211">
        <v>22</v>
      </c>
      <c r="I231" s="212"/>
      <c r="J231" s="213">
        <f>ROUND(I231*H231,2)</f>
        <v>0</v>
      </c>
      <c r="K231" s="209" t="s">
        <v>148</v>
      </c>
      <c r="L231" s="46"/>
      <c r="M231" s="214" t="s">
        <v>19</v>
      </c>
      <c r="N231" s="215" t="s">
        <v>45</v>
      </c>
      <c r="O231" s="86"/>
      <c r="P231" s="216">
        <f>O231*H231</f>
        <v>0</v>
      </c>
      <c r="Q231" s="216">
        <v>0</v>
      </c>
      <c r="R231" s="216">
        <f>Q231*H231</f>
        <v>0</v>
      </c>
      <c r="S231" s="216">
        <v>3E-05</v>
      </c>
      <c r="T231" s="217">
        <f>S231*H231</f>
        <v>0.00066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245</v>
      </c>
      <c r="AT231" s="218" t="s">
        <v>144</v>
      </c>
      <c r="AU231" s="218" t="s">
        <v>84</v>
      </c>
      <c r="AY231" s="19" t="s">
        <v>141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82</v>
      </c>
      <c r="BK231" s="219">
        <f>ROUND(I231*H231,2)</f>
        <v>0</v>
      </c>
      <c r="BL231" s="19" t="s">
        <v>245</v>
      </c>
      <c r="BM231" s="218" t="s">
        <v>1574</v>
      </c>
    </row>
    <row r="232" spans="1:47" s="2" customFormat="1" ht="12">
      <c r="A232" s="40"/>
      <c r="B232" s="41"/>
      <c r="C232" s="42"/>
      <c r="D232" s="220" t="s">
        <v>150</v>
      </c>
      <c r="E232" s="42"/>
      <c r="F232" s="221" t="s">
        <v>1403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150</v>
      </c>
      <c r="AU232" s="19" t="s">
        <v>84</v>
      </c>
    </row>
    <row r="233" spans="1:51" s="14" customFormat="1" ht="12">
      <c r="A233" s="14"/>
      <c r="B233" s="236"/>
      <c r="C233" s="237"/>
      <c r="D233" s="227" t="s">
        <v>152</v>
      </c>
      <c r="E233" s="238" t="s">
        <v>19</v>
      </c>
      <c r="F233" s="239" t="s">
        <v>281</v>
      </c>
      <c r="G233" s="237"/>
      <c r="H233" s="240">
        <v>22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152</v>
      </c>
      <c r="AU233" s="246" t="s">
        <v>84</v>
      </c>
      <c r="AV233" s="14" t="s">
        <v>84</v>
      </c>
      <c r="AW233" s="14" t="s">
        <v>36</v>
      </c>
      <c r="AX233" s="14" t="s">
        <v>82</v>
      </c>
      <c r="AY233" s="246" t="s">
        <v>141</v>
      </c>
    </row>
    <row r="234" spans="1:65" s="2" customFormat="1" ht="16.5" customHeight="1">
      <c r="A234" s="40"/>
      <c r="B234" s="41"/>
      <c r="C234" s="261" t="s">
        <v>489</v>
      </c>
      <c r="D234" s="261" t="s">
        <v>400</v>
      </c>
      <c r="E234" s="262" t="s">
        <v>1405</v>
      </c>
      <c r="F234" s="263" t="s">
        <v>1406</v>
      </c>
      <c r="G234" s="264" t="s">
        <v>147</v>
      </c>
      <c r="H234" s="265">
        <v>23.1</v>
      </c>
      <c r="I234" s="266"/>
      <c r="J234" s="267">
        <f>ROUND(I234*H234,2)</f>
        <v>0</v>
      </c>
      <c r="K234" s="263" t="s">
        <v>148</v>
      </c>
      <c r="L234" s="268"/>
      <c r="M234" s="269" t="s">
        <v>19</v>
      </c>
      <c r="N234" s="270" t="s">
        <v>45</v>
      </c>
      <c r="O234" s="86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351</v>
      </c>
      <c r="AT234" s="218" t="s">
        <v>400</v>
      </c>
      <c r="AU234" s="218" t="s">
        <v>84</v>
      </c>
      <c r="AY234" s="19" t="s">
        <v>141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82</v>
      </c>
      <c r="BK234" s="219">
        <f>ROUND(I234*H234,2)</f>
        <v>0</v>
      </c>
      <c r="BL234" s="19" t="s">
        <v>245</v>
      </c>
      <c r="BM234" s="218" t="s">
        <v>1575</v>
      </c>
    </row>
    <row r="235" spans="1:51" s="14" customFormat="1" ht="12">
      <c r="A235" s="14"/>
      <c r="B235" s="236"/>
      <c r="C235" s="237"/>
      <c r="D235" s="227" t="s">
        <v>152</v>
      </c>
      <c r="E235" s="237"/>
      <c r="F235" s="239" t="s">
        <v>1576</v>
      </c>
      <c r="G235" s="237"/>
      <c r="H235" s="240">
        <v>23.1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152</v>
      </c>
      <c r="AU235" s="246" t="s">
        <v>84</v>
      </c>
      <c r="AV235" s="14" t="s">
        <v>84</v>
      </c>
      <c r="AW235" s="14" t="s">
        <v>4</v>
      </c>
      <c r="AX235" s="14" t="s">
        <v>82</v>
      </c>
      <c r="AY235" s="246" t="s">
        <v>141</v>
      </c>
    </row>
    <row r="236" spans="1:65" s="2" customFormat="1" ht="24.15" customHeight="1">
      <c r="A236" s="40"/>
      <c r="B236" s="41"/>
      <c r="C236" s="207" t="s">
        <v>494</v>
      </c>
      <c r="D236" s="207" t="s">
        <v>144</v>
      </c>
      <c r="E236" s="208" t="s">
        <v>1410</v>
      </c>
      <c r="F236" s="209" t="s">
        <v>1411</v>
      </c>
      <c r="G236" s="210" t="s">
        <v>147</v>
      </c>
      <c r="H236" s="211">
        <v>6</v>
      </c>
      <c r="I236" s="212"/>
      <c r="J236" s="213">
        <f>ROUND(I236*H236,2)</f>
        <v>0</v>
      </c>
      <c r="K236" s="209" t="s">
        <v>148</v>
      </c>
      <c r="L236" s="46"/>
      <c r="M236" s="214" t="s">
        <v>19</v>
      </c>
      <c r="N236" s="215" t="s">
        <v>45</v>
      </c>
      <c r="O236" s="86"/>
      <c r="P236" s="216">
        <f>O236*H236</f>
        <v>0</v>
      </c>
      <c r="Q236" s="216">
        <v>0</v>
      </c>
      <c r="R236" s="216">
        <f>Q236*H236</f>
        <v>0</v>
      </c>
      <c r="S236" s="216">
        <v>3E-05</v>
      </c>
      <c r="T236" s="217">
        <f>S236*H236</f>
        <v>0.00018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245</v>
      </c>
      <c r="AT236" s="218" t="s">
        <v>144</v>
      </c>
      <c r="AU236" s="218" t="s">
        <v>84</v>
      </c>
      <c r="AY236" s="19" t="s">
        <v>141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82</v>
      </c>
      <c r="BK236" s="219">
        <f>ROUND(I236*H236,2)</f>
        <v>0</v>
      </c>
      <c r="BL236" s="19" t="s">
        <v>245</v>
      </c>
      <c r="BM236" s="218" t="s">
        <v>1577</v>
      </c>
    </row>
    <row r="237" spans="1:47" s="2" customFormat="1" ht="12">
      <c r="A237" s="40"/>
      <c r="B237" s="41"/>
      <c r="C237" s="42"/>
      <c r="D237" s="220" t="s">
        <v>150</v>
      </c>
      <c r="E237" s="42"/>
      <c r="F237" s="221" t="s">
        <v>1413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150</v>
      </c>
      <c r="AU237" s="19" t="s">
        <v>84</v>
      </c>
    </row>
    <row r="238" spans="1:65" s="2" customFormat="1" ht="16.5" customHeight="1">
      <c r="A238" s="40"/>
      <c r="B238" s="41"/>
      <c r="C238" s="261" t="s">
        <v>296</v>
      </c>
      <c r="D238" s="261" t="s">
        <v>400</v>
      </c>
      <c r="E238" s="262" t="s">
        <v>1405</v>
      </c>
      <c r="F238" s="263" t="s">
        <v>1406</v>
      </c>
      <c r="G238" s="264" t="s">
        <v>147</v>
      </c>
      <c r="H238" s="265">
        <v>6.3</v>
      </c>
      <c r="I238" s="266"/>
      <c r="J238" s="267">
        <f>ROUND(I238*H238,2)</f>
        <v>0</v>
      </c>
      <c r="K238" s="263" t="s">
        <v>148</v>
      </c>
      <c r="L238" s="268"/>
      <c r="M238" s="269" t="s">
        <v>19</v>
      </c>
      <c r="N238" s="270" t="s">
        <v>45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351</v>
      </c>
      <c r="AT238" s="218" t="s">
        <v>400</v>
      </c>
      <c r="AU238" s="218" t="s">
        <v>84</v>
      </c>
      <c r="AY238" s="19" t="s">
        <v>141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82</v>
      </c>
      <c r="BK238" s="219">
        <f>ROUND(I238*H238,2)</f>
        <v>0</v>
      </c>
      <c r="BL238" s="19" t="s">
        <v>245</v>
      </c>
      <c r="BM238" s="218" t="s">
        <v>1578</v>
      </c>
    </row>
    <row r="239" spans="1:51" s="14" customFormat="1" ht="12">
      <c r="A239" s="14"/>
      <c r="B239" s="236"/>
      <c r="C239" s="237"/>
      <c r="D239" s="227" t="s">
        <v>152</v>
      </c>
      <c r="E239" s="237"/>
      <c r="F239" s="239" t="s">
        <v>1579</v>
      </c>
      <c r="G239" s="237"/>
      <c r="H239" s="240">
        <v>6.3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152</v>
      </c>
      <c r="AU239" s="246" t="s">
        <v>84</v>
      </c>
      <c r="AV239" s="14" t="s">
        <v>84</v>
      </c>
      <c r="AW239" s="14" t="s">
        <v>4</v>
      </c>
      <c r="AX239" s="14" t="s">
        <v>82</v>
      </c>
      <c r="AY239" s="246" t="s">
        <v>141</v>
      </c>
    </row>
    <row r="240" spans="1:65" s="2" customFormat="1" ht="16.5" customHeight="1">
      <c r="A240" s="40"/>
      <c r="B240" s="41"/>
      <c r="C240" s="207" t="s">
        <v>503</v>
      </c>
      <c r="D240" s="207" t="s">
        <v>144</v>
      </c>
      <c r="E240" s="208" t="s">
        <v>1417</v>
      </c>
      <c r="F240" s="209" t="s">
        <v>1418</v>
      </c>
      <c r="G240" s="210" t="s">
        <v>147</v>
      </c>
      <c r="H240" s="211">
        <v>68</v>
      </c>
      <c r="I240" s="212"/>
      <c r="J240" s="213">
        <f>ROUND(I240*H240,2)</f>
        <v>0</v>
      </c>
      <c r="K240" s="209" t="s">
        <v>1024</v>
      </c>
      <c r="L240" s="46"/>
      <c r="M240" s="214" t="s">
        <v>19</v>
      </c>
      <c r="N240" s="215" t="s">
        <v>45</v>
      </c>
      <c r="O240" s="86"/>
      <c r="P240" s="216">
        <f>O240*H240</f>
        <v>0</v>
      </c>
      <c r="Q240" s="216">
        <v>0.0002</v>
      </c>
      <c r="R240" s="216">
        <f>Q240*H240</f>
        <v>0.013600000000000001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245</v>
      </c>
      <c r="AT240" s="218" t="s">
        <v>144</v>
      </c>
      <c r="AU240" s="218" t="s">
        <v>84</v>
      </c>
      <c r="AY240" s="19" t="s">
        <v>141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82</v>
      </c>
      <c r="BK240" s="219">
        <f>ROUND(I240*H240,2)</f>
        <v>0</v>
      </c>
      <c r="BL240" s="19" t="s">
        <v>245</v>
      </c>
      <c r="BM240" s="218" t="s">
        <v>1580</v>
      </c>
    </row>
    <row r="241" spans="1:47" s="2" customFormat="1" ht="12">
      <c r="A241" s="40"/>
      <c r="B241" s="41"/>
      <c r="C241" s="42"/>
      <c r="D241" s="220" t="s">
        <v>150</v>
      </c>
      <c r="E241" s="42"/>
      <c r="F241" s="221" t="s">
        <v>1420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150</v>
      </c>
      <c r="AU241" s="19" t="s">
        <v>84</v>
      </c>
    </row>
    <row r="242" spans="1:51" s="14" customFormat="1" ht="12">
      <c r="A242" s="14"/>
      <c r="B242" s="236"/>
      <c r="C242" s="237"/>
      <c r="D242" s="227" t="s">
        <v>152</v>
      </c>
      <c r="E242" s="238" t="s">
        <v>19</v>
      </c>
      <c r="F242" s="239" t="s">
        <v>297</v>
      </c>
      <c r="G242" s="237"/>
      <c r="H242" s="240">
        <v>68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152</v>
      </c>
      <c r="AU242" s="246" t="s">
        <v>84</v>
      </c>
      <c r="AV242" s="14" t="s">
        <v>84</v>
      </c>
      <c r="AW242" s="14" t="s">
        <v>36</v>
      </c>
      <c r="AX242" s="14" t="s">
        <v>82</v>
      </c>
      <c r="AY242" s="246" t="s">
        <v>141</v>
      </c>
    </row>
    <row r="243" spans="1:65" s="2" customFormat="1" ht="24.15" customHeight="1">
      <c r="A243" s="40"/>
      <c r="B243" s="41"/>
      <c r="C243" s="207" t="s">
        <v>508</v>
      </c>
      <c r="D243" s="207" t="s">
        <v>144</v>
      </c>
      <c r="E243" s="208" t="s">
        <v>1422</v>
      </c>
      <c r="F243" s="209" t="s">
        <v>1423</v>
      </c>
      <c r="G243" s="210" t="s">
        <v>147</v>
      </c>
      <c r="H243" s="211">
        <v>22</v>
      </c>
      <c r="I243" s="212"/>
      <c r="J243" s="213">
        <f>ROUND(I243*H243,2)</f>
        <v>0</v>
      </c>
      <c r="K243" s="209" t="s">
        <v>148</v>
      </c>
      <c r="L243" s="46"/>
      <c r="M243" s="214" t="s">
        <v>19</v>
      </c>
      <c r="N243" s="215" t="s">
        <v>45</v>
      </c>
      <c r="O243" s="86"/>
      <c r="P243" s="216">
        <f>O243*H243</f>
        <v>0</v>
      </c>
      <c r="Q243" s="216">
        <v>1E-05</v>
      </c>
      <c r="R243" s="216">
        <f>Q243*H243</f>
        <v>0.00022</v>
      </c>
      <c r="S243" s="216">
        <v>0</v>
      </c>
      <c r="T243" s="21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8" t="s">
        <v>245</v>
      </c>
      <c r="AT243" s="218" t="s">
        <v>144</v>
      </c>
      <c r="AU243" s="218" t="s">
        <v>84</v>
      </c>
      <c r="AY243" s="19" t="s">
        <v>141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82</v>
      </c>
      <c r="BK243" s="219">
        <f>ROUND(I243*H243,2)</f>
        <v>0</v>
      </c>
      <c r="BL243" s="19" t="s">
        <v>245</v>
      </c>
      <c r="BM243" s="218" t="s">
        <v>1581</v>
      </c>
    </row>
    <row r="244" spans="1:47" s="2" customFormat="1" ht="12">
      <c r="A244" s="40"/>
      <c r="B244" s="41"/>
      <c r="C244" s="42"/>
      <c r="D244" s="220" t="s">
        <v>150</v>
      </c>
      <c r="E244" s="42"/>
      <c r="F244" s="221" t="s">
        <v>1425</v>
      </c>
      <c r="G244" s="42"/>
      <c r="H244" s="42"/>
      <c r="I244" s="222"/>
      <c r="J244" s="42"/>
      <c r="K244" s="42"/>
      <c r="L244" s="46"/>
      <c r="M244" s="223"/>
      <c r="N244" s="224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150</v>
      </c>
      <c r="AU244" s="19" t="s">
        <v>84</v>
      </c>
    </row>
    <row r="245" spans="1:65" s="2" customFormat="1" ht="24.15" customHeight="1">
      <c r="A245" s="40"/>
      <c r="B245" s="41"/>
      <c r="C245" s="207" t="s">
        <v>512</v>
      </c>
      <c r="D245" s="207" t="s">
        <v>144</v>
      </c>
      <c r="E245" s="208" t="s">
        <v>1582</v>
      </c>
      <c r="F245" s="209" t="s">
        <v>1583</v>
      </c>
      <c r="G245" s="210" t="s">
        <v>147</v>
      </c>
      <c r="H245" s="211">
        <v>68</v>
      </c>
      <c r="I245" s="212"/>
      <c r="J245" s="213">
        <f>ROUND(I245*H245,2)</f>
        <v>0</v>
      </c>
      <c r="K245" s="209" t="s">
        <v>148</v>
      </c>
      <c r="L245" s="46"/>
      <c r="M245" s="214" t="s">
        <v>19</v>
      </c>
      <c r="N245" s="215" t="s">
        <v>45</v>
      </c>
      <c r="O245" s="86"/>
      <c r="P245" s="216">
        <f>O245*H245</f>
        <v>0</v>
      </c>
      <c r="Q245" s="216">
        <v>0.00028</v>
      </c>
      <c r="R245" s="216">
        <f>Q245*H245</f>
        <v>0.019039999999999998</v>
      </c>
      <c r="S245" s="216">
        <v>0</v>
      </c>
      <c r="T245" s="21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8" t="s">
        <v>245</v>
      </c>
      <c r="AT245" s="218" t="s">
        <v>144</v>
      </c>
      <c r="AU245" s="218" t="s">
        <v>84</v>
      </c>
      <c r="AY245" s="19" t="s">
        <v>141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82</v>
      </c>
      <c r="BK245" s="219">
        <f>ROUND(I245*H245,2)</f>
        <v>0</v>
      </c>
      <c r="BL245" s="19" t="s">
        <v>245</v>
      </c>
      <c r="BM245" s="218" t="s">
        <v>1584</v>
      </c>
    </row>
    <row r="246" spans="1:47" s="2" customFormat="1" ht="12">
      <c r="A246" s="40"/>
      <c r="B246" s="41"/>
      <c r="C246" s="42"/>
      <c r="D246" s="220" t="s">
        <v>150</v>
      </c>
      <c r="E246" s="42"/>
      <c r="F246" s="221" t="s">
        <v>1585</v>
      </c>
      <c r="G246" s="42"/>
      <c r="H246" s="42"/>
      <c r="I246" s="222"/>
      <c r="J246" s="42"/>
      <c r="K246" s="42"/>
      <c r="L246" s="46"/>
      <c r="M246" s="223"/>
      <c r="N246" s="22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150</v>
      </c>
      <c r="AU246" s="19" t="s">
        <v>84</v>
      </c>
    </row>
    <row r="247" spans="1:51" s="14" customFormat="1" ht="12">
      <c r="A247" s="14"/>
      <c r="B247" s="236"/>
      <c r="C247" s="237"/>
      <c r="D247" s="227" t="s">
        <v>152</v>
      </c>
      <c r="E247" s="238" t="s">
        <v>19</v>
      </c>
      <c r="F247" s="239" t="s">
        <v>297</v>
      </c>
      <c r="G247" s="237"/>
      <c r="H247" s="240">
        <v>68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152</v>
      </c>
      <c r="AU247" s="246" t="s">
        <v>84</v>
      </c>
      <c r="AV247" s="14" t="s">
        <v>84</v>
      </c>
      <c r="AW247" s="14" t="s">
        <v>36</v>
      </c>
      <c r="AX247" s="14" t="s">
        <v>82</v>
      </c>
      <c r="AY247" s="246" t="s">
        <v>141</v>
      </c>
    </row>
    <row r="248" spans="1:65" s="2" customFormat="1" ht="24.15" customHeight="1">
      <c r="A248" s="40"/>
      <c r="B248" s="41"/>
      <c r="C248" s="207" t="s">
        <v>516</v>
      </c>
      <c r="D248" s="207" t="s">
        <v>144</v>
      </c>
      <c r="E248" s="208" t="s">
        <v>1437</v>
      </c>
      <c r="F248" s="209" t="s">
        <v>1438</v>
      </c>
      <c r="G248" s="210" t="s">
        <v>147</v>
      </c>
      <c r="H248" s="211">
        <v>10</v>
      </c>
      <c r="I248" s="212"/>
      <c r="J248" s="213">
        <f>ROUND(I248*H248,2)</f>
        <v>0</v>
      </c>
      <c r="K248" s="209" t="s">
        <v>148</v>
      </c>
      <c r="L248" s="46"/>
      <c r="M248" s="214" t="s">
        <v>19</v>
      </c>
      <c r="N248" s="215" t="s">
        <v>45</v>
      </c>
      <c r="O248" s="86"/>
      <c r="P248" s="216">
        <f>O248*H248</f>
        <v>0</v>
      </c>
      <c r="Q248" s="216">
        <v>1E-05</v>
      </c>
      <c r="R248" s="216">
        <f>Q248*H248</f>
        <v>0.0001</v>
      </c>
      <c r="S248" s="216">
        <v>0</v>
      </c>
      <c r="T248" s="21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8" t="s">
        <v>245</v>
      </c>
      <c r="AT248" s="218" t="s">
        <v>144</v>
      </c>
      <c r="AU248" s="218" t="s">
        <v>84</v>
      </c>
      <c r="AY248" s="19" t="s">
        <v>141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82</v>
      </c>
      <c r="BK248" s="219">
        <f>ROUND(I248*H248,2)</f>
        <v>0</v>
      </c>
      <c r="BL248" s="19" t="s">
        <v>245</v>
      </c>
      <c r="BM248" s="218" t="s">
        <v>1586</v>
      </c>
    </row>
    <row r="249" spans="1:47" s="2" customFormat="1" ht="12">
      <c r="A249" s="40"/>
      <c r="B249" s="41"/>
      <c r="C249" s="42"/>
      <c r="D249" s="220" t="s">
        <v>150</v>
      </c>
      <c r="E249" s="42"/>
      <c r="F249" s="221" t="s">
        <v>1440</v>
      </c>
      <c r="G249" s="42"/>
      <c r="H249" s="42"/>
      <c r="I249" s="222"/>
      <c r="J249" s="42"/>
      <c r="K249" s="42"/>
      <c r="L249" s="46"/>
      <c r="M249" s="223"/>
      <c r="N249" s="224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150</v>
      </c>
      <c r="AU249" s="19" t="s">
        <v>84</v>
      </c>
    </row>
    <row r="250" spans="1:51" s="14" customFormat="1" ht="12">
      <c r="A250" s="14"/>
      <c r="B250" s="236"/>
      <c r="C250" s="237"/>
      <c r="D250" s="227" t="s">
        <v>152</v>
      </c>
      <c r="E250" s="238" t="s">
        <v>19</v>
      </c>
      <c r="F250" s="239" t="s">
        <v>213</v>
      </c>
      <c r="G250" s="237"/>
      <c r="H250" s="240">
        <v>10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152</v>
      </c>
      <c r="AU250" s="246" t="s">
        <v>84</v>
      </c>
      <c r="AV250" s="14" t="s">
        <v>84</v>
      </c>
      <c r="AW250" s="14" t="s">
        <v>36</v>
      </c>
      <c r="AX250" s="14" t="s">
        <v>82</v>
      </c>
      <c r="AY250" s="246" t="s">
        <v>141</v>
      </c>
    </row>
    <row r="251" spans="1:63" s="12" customFormat="1" ht="25.9" customHeight="1">
      <c r="A251" s="12"/>
      <c r="B251" s="191"/>
      <c r="C251" s="192"/>
      <c r="D251" s="193" t="s">
        <v>73</v>
      </c>
      <c r="E251" s="194" t="s">
        <v>1473</v>
      </c>
      <c r="F251" s="194" t="s">
        <v>1474</v>
      </c>
      <c r="G251" s="192"/>
      <c r="H251" s="192"/>
      <c r="I251" s="195"/>
      <c r="J251" s="196">
        <f>BK251</f>
        <v>0</v>
      </c>
      <c r="K251" s="192"/>
      <c r="L251" s="197"/>
      <c r="M251" s="198"/>
      <c r="N251" s="199"/>
      <c r="O251" s="199"/>
      <c r="P251" s="200">
        <f>P252</f>
        <v>0</v>
      </c>
      <c r="Q251" s="199"/>
      <c r="R251" s="200">
        <f>R252</f>
        <v>0</v>
      </c>
      <c r="S251" s="199"/>
      <c r="T251" s="201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2" t="s">
        <v>169</v>
      </c>
      <c r="AT251" s="203" t="s">
        <v>73</v>
      </c>
      <c r="AU251" s="203" t="s">
        <v>74</v>
      </c>
      <c r="AY251" s="202" t="s">
        <v>141</v>
      </c>
      <c r="BK251" s="204">
        <f>BK252</f>
        <v>0</v>
      </c>
    </row>
    <row r="252" spans="1:63" s="12" customFormat="1" ht="22.8" customHeight="1">
      <c r="A252" s="12"/>
      <c r="B252" s="191"/>
      <c r="C252" s="192"/>
      <c r="D252" s="193" t="s">
        <v>73</v>
      </c>
      <c r="E252" s="205" t="s">
        <v>1475</v>
      </c>
      <c r="F252" s="205" t="s">
        <v>1476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P253</f>
        <v>0</v>
      </c>
      <c r="Q252" s="199"/>
      <c r="R252" s="200">
        <f>R253</f>
        <v>0</v>
      </c>
      <c r="S252" s="199"/>
      <c r="T252" s="201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169</v>
      </c>
      <c r="AT252" s="203" t="s">
        <v>73</v>
      </c>
      <c r="AU252" s="203" t="s">
        <v>82</v>
      </c>
      <c r="AY252" s="202" t="s">
        <v>141</v>
      </c>
      <c r="BK252" s="204">
        <f>BK253</f>
        <v>0</v>
      </c>
    </row>
    <row r="253" spans="1:65" s="2" customFormat="1" ht="24.15" customHeight="1">
      <c r="A253" s="40"/>
      <c r="B253" s="41"/>
      <c r="C253" s="207" t="s">
        <v>335</v>
      </c>
      <c r="D253" s="207" t="s">
        <v>144</v>
      </c>
      <c r="E253" s="208" t="s">
        <v>1587</v>
      </c>
      <c r="F253" s="209" t="s">
        <v>1479</v>
      </c>
      <c r="G253" s="210" t="s">
        <v>600</v>
      </c>
      <c r="H253" s="211">
        <v>1</v>
      </c>
      <c r="I253" s="212"/>
      <c r="J253" s="213">
        <f>ROUND(I253*H253,2)</f>
        <v>0</v>
      </c>
      <c r="K253" s="209" t="s">
        <v>19</v>
      </c>
      <c r="L253" s="46"/>
      <c r="M253" s="276" t="s">
        <v>19</v>
      </c>
      <c r="N253" s="277" t="s">
        <v>45</v>
      </c>
      <c r="O253" s="274"/>
      <c r="P253" s="278">
        <f>O253*H253</f>
        <v>0</v>
      </c>
      <c r="Q253" s="278">
        <v>0</v>
      </c>
      <c r="R253" s="278">
        <f>Q253*H253</f>
        <v>0</v>
      </c>
      <c r="S253" s="278">
        <v>0</v>
      </c>
      <c r="T253" s="27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1480</v>
      </c>
      <c r="AT253" s="218" t="s">
        <v>144</v>
      </c>
      <c r="AU253" s="218" t="s">
        <v>84</v>
      </c>
      <c r="AY253" s="19" t="s">
        <v>141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82</v>
      </c>
      <c r="BK253" s="219">
        <f>ROUND(I253*H253,2)</f>
        <v>0</v>
      </c>
      <c r="BL253" s="19" t="s">
        <v>1480</v>
      </c>
      <c r="BM253" s="218" t="s">
        <v>1588</v>
      </c>
    </row>
    <row r="254" spans="1:31" s="2" customFormat="1" ht="6.95" customHeight="1">
      <c r="A254" s="40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46"/>
      <c r="M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</row>
  </sheetData>
  <sheetProtection password="CC20" sheet="1" objects="1" scenarios="1" formatColumns="0" formatRows="0" autoFilter="0"/>
  <autoFilter ref="C91:K25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612325121"/>
    <hyperlink ref="F100" r:id="rId2" display="https://podminky.urs.cz/item/CS_URS_2024_01/952902021"/>
    <hyperlink ref="F103" r:id="rId3" display="https://podminky.urs.cz/item/CS_URS_2024_01/952902611"/>
    <hyperlink ref="F120" r:id="rId4" display="https://podminky.urs.cz/item/CS_URS_2024_01/962032181"/>
    <hyperlink ref="F123" r:id="rId5" display="https://podminky.urs.cz/item/CS_URS_2024_01/977332121"/>
    <hyperlink ref="F126" r:id="rId6" display="https://podminky.urs.cz/item/CS_URS_2024_01/997006512"/>
    <hyperlink ref="F128" r:id="rId7" display="https://podminky.urs.cz/item/CS_URS_2024_01/997006519"/>
    <hyperlink ref="F131" r:id="rId8" display="https://podminky.urs.cz/item/CS_URS_2024_01/997013214"/>
    <hyperlink ref="F133" r:id="rId9" display="https://podminky.urs.cz/item/CS_URS_2024_01/997013603"/>
    <hyperlink ref="F135" r:id="rId10" display="https://podminky.urs.cz/item/CS_URS_2024_01/997013631"/>
    <hyperlink ref="F138" r:id="rId11" display="https://podminky.urs.cz/item/CS_URS_2024_01/998018003"/>
    <hyperlink ref="F142" r:id="rId12" display="https://podminky.urs.cz/item/CS_URS_2023_02/210280001"/>
    <hyperlink ref="F144" r:id="rId13" display="https://podminky.urs.cz/item/CS_URS_2024_01/741112061"/>
    <hyperlink ref="F148" r:id="rId14" display="https://podminky.urs.cz/item/CS_URS_2024_01/741122015"/>
    <hyperlink ref="F152" r:id="rId15" display="https://podminky.urs.cz/item/CS_URS_2024_01/741122016"/>
    <hyperlink ref="F156" r:id="rId16" display="https://podminky.urs.cz/item/CS_URS_2024_01/741310101"/>
    <hyperlink ref="F159" r:id="rId17" display="https://podminky.urs.cz/item/CS_URS_2024_01/741313001"/>
    <hyperlink ref="F165" r:id="rId18" display="https://podminky.urs.cz/item/CS_URS_2024_01/741315823"/>
    <hyperlink ref="F167" r:id="rId19" display="https://podminky.urs.cz/item/CS_URS_2024_01/741371823"/>
    <hyperlink ref="F171" r:id="rId20" display="https://podminky.urs.cz/item/CS_URS_2024_01/741854913"/>
    <hyperlink ref="F173" r:id="rId21" display="https://podminky.urs.cz/item/CS_URS_2024_01/998741313"/>
    <hyperlink ref="F176" r:id="rId22" display="https://podminky.urs.cz/item/CS_URS_2024_01/763131912"/>
    <hyperlink ref="F178" r:id="rId23" display="https://podminky.urs.cz/item/CS_URS_2024_01/763131913"/>
    <hyperlink ref="F180" r:id="rId24" display="https://podminky.urs.cz/item/CS_URS_2024_01/763132931"/>
    <hyperlink ref="F182" r:id="rId25" display="https://podminky.urs.cz/item/CS_URS_2024_01/763132951"/>
    <hyperlink ref="F184" r:id="rId26" display="https://podminky.urs.cz/item/CS_URS_2024_01/763132985"/>
    <hyperlink ref="F188" r:id="rId27" display="https://podminky.urs.cz/item/CS_URS_2024_01/998763513"/>
    <hyperlink ref="F191" r:id="rId28" display="https://podminky.urs.cz/item/CS_URS_2024_01/766660171"/>
    <hyperlink ref="F194" r:id="rId29" display="https://podminky.urs.cz/item/CS_URS_2024_01/766691914"/>
    <hyperlink ref="F196" r:id="rId30" display="https://podminky.urs.cz/item/CS_URS_2024_01/998766313"/>
    <hyperlink ref="F199" r:id="rId31" display="https://podminky.urs.cz/item/CS_URS_2024_01/776111116"/>
    <hyperlink ref="F201" r:id="rId32" display="https://podminky.urs.cz/item/CS_URS_2024_01/776111311"/>
    <hyperlink ref="F203" r:id="rId33" display="https://podminky.urs.cz/item/CS_URS_2024_01/776121112"/>
    <hyperlink ref="F206" r:id="rId34" display="https://podminky.urs.cz/item/CS_URS_2024_01/776141122"/>
    <hyperlink ref="F208" r:id="rId35" display="https://podminky.urs.cz/item/CS_URS_2024_01/776201811"/>
    <hyperlink ref="F210" r:id="rId36" display="https://podminky.urs.cz/item/CS_URS_2024_01/776221111"/>
    <hyperlink ref="F214" r:id="rId37" display="https://podminky.urs.cz/item/CS_URS_2024_01/776223112"/>
    <hyperlink ref="F216" r:id="rId38" display="https://podminky.urs.cz/item/CS_URS_2024_01/776410811"/>
    <hyperlink ref="F218" r:id="rId39" display="https://podminky.urs.cz/item/CS_URS_2024_01/776421711"/>
    <hyperlink ref="F223" r:id="rId40" display="https://podminky.urs.cz/item/CS_URS_2024_01/776991821"/>
    <hyperlink ref="F225" r:id="rId41" display="https://podminky.urs.cz/item/CS_URS_2024_01/998776313"/>
    <hyperlink ref="F228" r:id="rId42" display="https://podminky.urs.cz/item/CS_URS_2024_01/784171003"/>
    <hyperlink ref="F232" r:id="rId43" display="https://podminky.urs.cz/item/CS_URS_2024_01/784171101"/>
    <hyperlink ref="F237" r:id="rId44" display="https://podminky.urs.cz/item/CS_URS_2024_01/784171113"/>
    <hyperlink ref="F241" r:id="rId45" display="https://podminky.urs.cz/item/CS_URS_2023_02/784181101"/>
    <hyperlink ref="F244" r:id="rId46" display="https://podminky.urs.cz/item/CS_URS_2024_01/784191001"/>
    <hyperlink ref="F246" r:id="rId47" display="https://podminky.urs.cz/item/CS_URS_2024_01/784211113"/>
    <hyperlink ref="F249" r:id="rId48" display="https://podminky.urs.cz/item/CS_URS_2024_01/7842211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FSV UK - DPS - stavebni cast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99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1589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9. 1. 2024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37</v>
      </c>
      <c r="E23" s="40"/>
      <c r="F23" s="40"/>
      <c r="G23" s="40"/>
      <c r="H23" s="40"/>
      <c r="I23" s="135" t="s">
        <v>26</v>
      </c>
      <c r="J23" s="139" t="s">
        <v>34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40</v>
      </c>
      <c r="E30" s="40"/>
      <c r="F30" s="40"/>
      <c r="G30" s="40"/>
      <c r="H30" s="40"/>
      <c r="I30" s="40"/>
      <c r="J30" s="147">
        <f>ROUND(J88,2)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42</v>
      </c>
      <c r="G32" s="40"/>
      <c r="H32" s="40"/>
      <c r="I32" s="148" t="s">
        <v>41</v>
      </c>
      <c r="J32" s="148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44</v>
      </c>
      <c r="E33" s="135" t="s">
        <v>45</v>
      </c>
      <c r="F33" s="150">
        <f>ROUND((SUM(BE88:BE190)),2)</f>
        <v>0</v>
      </c>
      <c r="G33" s="40"/>
      <c r="H33" s="40"/>
      <c r="I33" s="151">
        <v>0.21</v>
      </c>
      <c r="J33" s="150">
        <f>ROUND(((SUM(BE88:BE190))*I33),2)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0">
        <f>ROUND((SUM(BF88:BF190)),2)</f>
        <v>0</v>
      </c>
      <c r="G34" s="40"/>
      <c r="H34" s="40"/>
      <c r="I34" s="151">
        <v>0.12</v>
      </c>
      <c r="J34" s="150">
        <f>ROUND(((SUM(BF88:BF190))*I34),2)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0">
        <f>ROUND((SUM(BG88:BG190)),2)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0">
        <f>ROUND((SUM(BH88:BH190)),2)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0">
        <f>ROUND((SUM(BI88:BI190)),2)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FSV UK - DPS - stavebni cast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D23032a_03 - FSV UK - DPS - strukturovaná kabeláž - Smetanovo nábřeží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Univerzita Karlova, Fakulta sociálních věd</v>
      </c>
      <c r="G54" s="42"/>
      <c r="H54" s="42"/>
      <c r="I54" s="34" t="s">
        <v>33</v>
      </c>
      <c r="J54" s="38" t="str">
        <f>E21</f>
        <v>Design4function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Design4function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J120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110</v>
      </c>
      <c r="E64" s="177"/>
      <c r="F64" s="177"/>
      <c r="G64" s="177"/>
      <c r="H64" s="177"/>
      <c r="I64" s="177"/>
      <c r="J64" s="178">
        <f>J130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111</v>
      </c>
      <c r="E65" s="171"/>
      <c r="F65" s="171"/>
      <c r="G65" s="171"/>
      <c r="H65" s="171"/>
      <c r="I65" s="171"/>
      <c r="J65" s="172">
        <f>J133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113</v>
      </c>
      <c r="E66" s="177"/>
      <c r="F66" s="177"/>
      <c r="G66" s="177"/>
      <c r="H66" s="177"/>
      <c r="I66" s="177"/>
      <c r="J66" s="178">
        <f>J134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114</v>
      </c>
      <c r="E67" s="177"/>
      <c r="F67" s="177"/>
      <c r="G67" s="177"/>
      <c r="H67" s="177"/>
      <c r="I67" s="177"/>
      <c r="J67" s="178">
        <f>J139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J175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126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3" t="str">
        <f>E7</f>
        <v>FSV UK - DPS - stavebni cast</v>
      </c>
      <c r="F78" s="34"/>
      <c r="G78" s="34"/>
      <c r="H78" s="34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99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D23032a_03 - FSV UK - DPS - strukturovaná kabeláž - Smetanovo nábřeží</v>
      </c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9. 1. 2024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Univerzita Karlova, Fakulta sociálních věd</v>
      </c>
      <c r="G84" s="42"/>
      <c r="H84" s="42"/>
      <c r="I84" s="34" t="s">
        <v>33</v>
      </c>
      <c r="J84" s="38" t="str">
        <f>E21</f>
        <v>Design4function s.r.o.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37</v>
      </c>
      <c r="J85" s="38" t="str">
        <f>E24</f>
        <v>Design4function s.r.o.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0"/>
      <c r="B87" s="181"/>
      <c r="C87" s="182" t="s">
        <v>127</v>
      </c>
      <c r="D87" s="183" t="s">
        <v>59</v>
      </c>
      <c r="E87" s="183" t="s">
        <v>55</v>
      </c>
      <c r="F87" s="183" t="s">
        <v>56</v>
      </c>
      <c r="G87" s="183" t="s">
        <v>128</v>
      </c>
      <c r="H87" s="183" t="s">
        <v>129</v>
      </c>
      <c r="I87" s="183" t="s">
        <v>130</v>
      </c>
      <c r="J87" s="183" t="s">
        <v>103</v>
      </c>
      <c r="K87" s="184" t="s">
        <v>131</v>
      </c>
      <c r="L87" s="185"/>
      <c r="M87" s="94" t="s">
        <v>19</v>
      </c>
      <c r="N87" s="95" t="s">
        <v>44</v>
      </c>
      <c r="O87" s="95" t="s">
        <v>132</v>
      </c>
      <c r="P87" s="95" t="s">
        <v>133</v>
      </c>
      <c r="Q87" s="95" t="s">
        <v>134</v>
      </c>
      <c r="R87" s="95" t="s">
        <v>135</v>
      </c>
      <c r="S87" s="95" t="s">
        <v>136</v>
      </c>
      <c r="T87" s="96" t="s">
        <v>137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0"/>
      <c r="B88" s="41"/>
      <c r="C88" s="101" t="s">
        <v>138</v>
      </c>
      <c r="D88" s="42"/>
      <c r="E88" s="42"/>
      <c r="F88" s="42"/>
      <c r="G88" s="42"/>
      <c r="H88" s="42"/>
      <c r="I88" s="42"/>
      <c r="J88" s="186">
        <f>BK88</f>
        <v>0</v>
      </c>
      <c r="K88" s="42"/>
      <c r="L88" s="46"/>
      <c r="M88" s="97"/>
      <c r="N88" s="187"/>
      <c r="O88" s="98"/>
      <c r="P88" s="188">
        <f>P89+P133</f>
        <v>0</v>
      </c>
      <c r="Q88" s="98"/>
      <c r="R88" s="188">
        <f>R89+R133</f>
        <v>1.1408363</v>
      </c>
      <c r="S88" s="98"/>
      <c r="T88" s="189">
        <f>T89+T133</f>
        <v>0.35592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104</v>
      </c>
      <c r="BK88" s="190">
        <f>BK89+BK133</f>
        <v>0</v>
      </c>
    </row>
    <row r="89" spans="1:63" s="12" customFormat="1" ht="25.9" customHeight="1">
      <c r="A89" s="12"/>
      <c r="B89" s="191"/>
      <c r="C89" s="192"/>
      <c r="D89" s="193" t="s">
        <v>73</v>
      </c>
      <c r="E89" s="194" t="s">
        <v>139</v>
      </c>
      <c r="F89" s="194" t="s">
        <v>140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P90+P103+P120+P130</f>
        <v>0</v>
      </c>
      <c r="Q89" s="199"/>
      <c r="R89" s="200">
        <f>R90+R103+R120+R130</f>
        <v>0.4172937</v>
      </c>
      <c r="S89" s="199"/>
      <c r="T89" s="201">
        <f>T90+T103+T120+T130</f>
        <v>0.35592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82</v>
      </c>
      <c r="AT89" s="203" t="s">
        <v>73</v>
      </c>
      <c r="AU89" s="203" t="s">
        <v>74</v>
      </c>
      <c r="AY89" s="202" t="s">
        <v>141</v>
      </c>
      <c r="BK89" s="204">
        <f>BK90+BK103+BK120+BK130</f>
        <v>0</v>
      </c>
    </row>
    <row r="90" spans="1:63" s="12" customFormat="1" ht="22.8" customHeight="1">
      <c r="A90" s="12"/>
      <c r="B90" s="191"/>
      <c r="C90" s="192"/>
      <c r="D90" s="193" t="s">
        <v>73</v>
      </c>
      <c r="E90" s="205" t="s">
        <v>174</v>
      </c>
      <c r="F90" s="205" t="s">
        <v>175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SUM(P91:P102)</f>
        <v>0</v>
      </c>
      <c r="Q90" s="199"/>
      <c r="R90" s="200">
        <f>SUM(R91:R102)</f>
        <v>0.4068037</v>
      </c>
      <c r="S90" s="199"/>
      <c r="T90" s="201">
        <f>SUM(T91:T102)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82</v>
      </c>
      <c r="AT90" s="203" t="s">
        <v>73</v>
      </c>
      <c r="AU90" s="203" t="s">
        <v>82</v>
      </c>
      <c r="AY90" s="202" t="s">
        <v>141</v>
      </c>
      <c r="BK90" s="204">
        <f>SUM(BK91:BK102)</f>
        <v>0</v>
      </c>
    </row>
    <row r="91" spans="1:65" s="2" customFormat="1" ht="16.5" customHeight="1">
      <c r="A91" s="40"/>
      <c r="B91" s="41"/>
      <c r="C91" s="207" t="s">
        <v>82</v>
      </c>
      <c r="D91" s="207" t="s">
        <v>144</v>
      </c>
      <c r="E91" s="208" t="s">
        <v>230</v>
      </c>
      <c r="F91" s="209" t="s">
        <v>231</v>
      </c>
      <c r="G91" s="210" t="s">
        <v>147</v>
      </c>
      <c r="H91" s="211">
        <v>3.6</v>
      </c>
      <c r="I91" s="212"/>
      <c r="J91" s="213">
        <f>ROUND(I91*H91,2)</f>
        <v>0</v>
      </c>
      <c r="K91" s="209" t="s">
        <v>148</v>
      </c>
      <c r="L91" s="46"/>
      <c r="M91" s="214" t="s">
        <v>19</v>
      </c>
      <c r="N91" s="215" t="s">
        <v>45</v>
      </c>
      <c r="O91" s="86"/>
      <c r="P91" s="216">
        <f>O91*H91</f>
        <v>0</v>
      </c>
      <c r="Q91" s="216">
        <v>0.0389</v>
      </c>
      <c r="R91" s="216">
        <f>Q91*H91</f>
        <v>0.14004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142</v>
      </c>
      <c r="AT91" s="218" t="s">
        <v>144</v>
      </c>
      <c r="AU91" s="218" t="s">
        <v>84</v>
      </c>
      <c r="AY91" s="19" t="s">
        <v>141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82</v>
      </c>
      <c r="BK91" s="219">
        <f>ROUND(I91*H91,2)</f>
        <v>0</v>
      </c>
      <c r="BL91" s="19" t="s">
        <v>142</v>
      </c>
      <c r="BM91" s="218" t="s">
        <v>1590</v>
      </c>
    </row>
    <row r="92" spans="1:47" s="2" customFormat="1" ht="12">
      <c r="A92" s="40"/>
      <c r="B92" s="41"/>
      <c r="C92" s="42"/>
      <c r="D92" s="220" t="s">
        <v>150</v>
      </c>
      <c r="E92" s="42"/>
      <c r="F92" s="221" t="s">
        <v>233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150</v>
      </c>
      <c r="AU92" s="19" t="s">
        <v>84</v>
      </c>
    </row>
    <row r="93" spans="1:51" s="14" customFormat="1" ht="12">
      <c r="A93" s="14"/>
      <c r="B93" s="236"/>
      <c r="C93" s="237"/>
      <c r="D93" s="227" t="s">
        <v>152</v>
      </c>
      <c r="E93" s="238" t="s">
        <v>19</v>
      </c>
      <c r="F93" s="239" t="s">
        <v>1591</v>
      </c>
      <c r="G93" s="237"/>
      <c r="H93" s="240">
        <v>3.6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152</v>
      </c>
      <c r="AU93" s="246" t="s">
        <v>84</v>
      </c>
      <c r="AV93" s="14" t="s">
        <v>84</v>
      </c>
      <c r="AW93" s="14" t="s">
        <v>36</v>
      </c>
      <c r="AX93" s="14" t="s">
        <v>82</v>
      </c>
      <c r="AY93" s="246" t="s">
        <v>141</v>
      </c>
    </row>
    <row r="94" spans="1:65" s="2" customFormat="1" ht="16.5" customHeight="1">
      <c r="A94" s="40"/>
      <c r="B94" s="41"/>
      <c r="C94" s="207" t="s">
        <v>84</v>
      </c>
      <c r="D94" s="207" t="s">
        <v>144</v>
      </c>
      <c r="E94" s="208" t="s">
        <v>235</v>
      </c>
      <c r="F94" s="209" t="s">
        <v>236</v>
      </c>
      <c r="G94" s="210" t="s">
        <v>147</v>
      </c>
      <c r="H94" s="211">
        <v>3.6</v>
      </c>
      <c r="I94" s="212"/>
      <c r="J94" s="213">
        <f>ROUND(I94*H94,2)</f>
        <v>0</v>
      </c>
      <c r="K94" s="209" t="s">
        <v>148</v>
      </c>
      <c r="L94" s="46"/>
      <c r="M94" s="214" t="s">
        <v>19</v>
      </c>
      <c r="N94" s="215" t="s">
        <v>45</v>
      </c>
      <c r="O94" s="86"/>
      <c r="P94" s="216">
        <f>O94*H94</f>
        <v>0</v>
      </c>
      <c r="Q94" s="216">
        <v>0.04153</v>
      </c>
      <c r="R94" s="216">
        <f>Q94*H94</f>
        <v>0.149508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142</v>
      </c>
      <c r="AT94" s="218" t="s">
        <v>144</v>
      </c>
      <c r="AU94" s="218" t="s">
        <v>84</v>
      </c>
      <c r="AY94" s="19" t="s">
        <v>141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82</v>
      </c>
      <c r="BK94" s="219">
        <f>ROUND(I94*H94,2)</f>
        <v>0</v>
      </c>
      <c r="BL94" s="19" t="s">
        <v>142</v>
      </c>
      <c r="BM94" s="218" t="s">
        <v>1592</v>
      </c>
    </row>
    <row r="95" spans="1:47" s="2" customFormat="1" ht="12">
      <c r="A95" s="40"/>
      <c r="B95" s="41"/>
      <c r="C95" s="42"/>
      <c r="D95" s="220" t="s">
        <v>150</v>
      </c>
      <c r="E95" s="42"/>
      <c r="F95" s="221" t="s">
        <v>238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150</v>
      </c>
      <c r="AU95" s="19" t="s">
        <v>84</v>
      </c>
    </row>
    <row r="96" spans="1:51" s="14" customFormat="1" ht="12">
      <c r="A96" s="14"/>
      <c r="B96" s="236"/>
      <c r="C96" s="237"/>
      <c r="D96" s="227" t="s">
        <v>152</v>
      </c>
      <c r="E96" s="238" t="s">
        <v>19</v>
      </c>
      <c r="F96" s="239" t="s">
        <v>1591</v>
      </c>
      <c r="G96" s="237"/>
      <c r="H96" s="240">
        <v>3.6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152</v>
      </c>
      <c r="AU96" s="246" t="s">
        <v>84</v>
      </c>
      <c r="AV96" s="14" t="s">
        <v>84</v>
      </c>
      <c r="AW96" s="14" t="s">
        <v>36</v>
      </c>
      <c r="AX96" s="14" t="s">
        <v>82</v>
      </c>
      <c r="AY96" s="246" t="s">
        <v>141</v>
      </c>
    </row>
    <row r="97" spans="1:65" s="2" customFormat="1" ht="24.15" customHeight="1">
      <c r="A97" s="40"/>
      <c r="B97" s="41"/>
      <c r="C97" s="207" t="s">
        <v>97</v>
      </c>
      <c r="D97" s="207" t="s">
        <v>144</v>
      </c>
      <c r="E97" s="208" t="s">
        <v>240</v>
      </c>
      <c r="F97" s="209" t="s">
        <v>241</v>
      </c>
      <c r="G97" s="210" t="s">
        <v>242</v>
      </c>
      <c r="H97" s="211">
        <v>3.6</v>
      </c>
      <c r="I97" s="212"/>
      <c r="J97" s="213">
        <f>ROUND(I97*H97,2)</f>
        <v>0</v>
      </c>
      <c r="K97" s="209" t="s">
        <v>148</v>
      </c>
      <c r="L97" s="46"/>
      <c r="M97" s="214" t="s">
        <v>19</v>
      </c>
      <c r="N97" s="215" t="s">
        <v>45</v>
      </c>
      <c r="O97" s="86"/>
      <c r="P97" s="216">
        <f>O97*H97</f>
        <v>0</v>
      </c>
      <c r="Q97" s="216">
        <v>0.0102</v>
      </c>
      <c r="R97" s="216">
        <f>Q97*H97</f>
        <v>0.03672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142</v>
      </c>
      <c r="AT97" s="218" t="s">
        <v>144</v>
      </c>
      <c r="AU97" s="218" t="s">
        <v>84</v>
      </c>
      <c r="AY97" s="19" t="s">
        <v>141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82</v>
      </c>
      <c r="BK97" s="219">
        <f>ROUND(I97*H97,2)</f>
        <v>0</v>
      </c>
      <c r="BL97" s="19" t="s">
        <v>142</v>
      </c>
      <c r="BM97" s="218" t="s">
        <v>1593</v>
      </c>
    </row>
    <row r="98" spans="1:47" s="2" customFormat="1" ht="12">
      <c r="A98" s="40"/>
      <c r="B98" s="41"/>
      <c r="C98" s="42"/>
      <c r="D98" s="220" t="s">
        <v>150</v>
      </c>
      <c r="E98" s="42"/>
      <c r="F98" s="221" t="s">
        <v>244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150</v>
      </c>
      <c r="AU98" s="19" t="s">
        <v>84</v>
      </c>
    </row>
    <row r="99" spans="1:51" s="14" customFormat="1" ht="12">
      <c r="A99" s="14"/>
      <c r="B99" s="236"/>
      <c r="C99" s="237"/>
      <c r="D99" s="227" t="s">
        <v>152</v>
      </c>
      <c r="E99" s="238" t="s">
        <v>19</v>
      </c>
      <c r="F99" s="239" t="s">
        <v>1591</v>
      </c>
      <c r="G99" s="237"/>
      <c r="H99" s="240">
        <v>3.6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152</v>
      </c>
      <c r="AU99" s="246" t="s">
        <v>84</v>
      </c>
      <c r="AV99" s="14" t="s">
        <v>84</v>
      </c>
      <c r="AW99" s="14" t="s">
        <v>36</v>
      </c>
      <c r="AX99" s="14" t="s">
        <v>82</v>
      </c>
      <c r="AY99" s="246" t="s">
        <v>141</v>
      </c>
    </row>
    <row r="100" spans="1:65" s="2" customFormat="1" ht="21.75" customHeight="1">
      <c r="A100" s="40"/>
      <c r="B100" s="41"/>
      <c r="C100" s="207" t="s">
        <v>142</v>
      </c>
      <c r="D100" s="207" t="s">
        <v>144</v>
      </c>
      <c r="E100" s="208" t="s">
        <v>263</v>
      </c>
      <c r="F100" s="209" t="s">
        <v>264</v>
      </c>
      <c r="G100" s="210" t="s">
        <v>265</v>
      </c>
      <c r="H100" s="211">
        <v>0.035</v>
      </c>
      <c r="I100" s="212"/>
      <c r="J100" s="213">
        <f>ROUND(I100*H100,2)</f>
        <v>0</v>
      </c>
      <c r="K100" s="209" t="s">
        <v>148</v>
      </c>
      <c r="L100" s="46"/>
      <c r="M100" s="214" t="s">
        <v>19</v>
      </c>
      <c r="N100" s="215" t="s">
        <v>45</v>
      </c>
      <c r="O100" s="86"/>
      <c r="P100" s="216">
        <f>O100*H100</f>
        <v>0</v>
      </c>
      <c r="Q100" s="216">
        <v>2.30102</v>
      </c>
      <c r="R100" s="216">
        <f>Q100*H100</f>
        <v>0.0805357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142</v>
      </c>
      <c r="AT100" s="218" t="s">
        <v>144</v>
      </c>
      <c r="AU100" s="218" t="s">
        <v>84</v>
      </c>
      <c r="AY100" s="19" t="s">
        <v>141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82</v>
      </c>
      <c r="BK100" s="219">
        <f>ROUND(I100*H100,2)</f>
        <v>0</v>
      </c>
      <c r="BL100" s="19" t="s">
        <v>142</v>
      </c>
      <c r="BM100" s="218" t="s">
        <v>1594</v>
      </c>
    </row>
    <row r="101" spans="1:47" s="2" customFormat="1" ht="12">
      <c r="A101" s="40"/>
      <c r="B101" s="41"/>
      <c r="C101" s="42"/>
      <c r="D101" s="220" t="s">
        <v>150</v>
      </c>
      <c r="E101" s="42"/>
      <c r="F101" s="221" t="s">
        <v>267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4" customFormat="1" ht="12">
      <c r="A102" s="14"/>
      <c r="B102" s="236"/>
      <c r="C102" s="237"/>
      <c r="D102" s="227" t="s">
        <v>152</v>
      </c>
      <c r="E102" s="238" t="s">
        <v>19</v>
      </c>
      <c r="F102" s="239" t="s">
        <v>1595</v>
      </c>
      <c r="G102" s="237"/>
      <c r="H102" s="240">
        <v>0.035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152</v>
      </c>
      <c r="AU102" s="246" t="s">
        <v>84</v>
      </c>
      <c r="AV102" s="14" t="s">
        <v>84</v>
      </c>
      <c r="AW102" s="14" t="s">
        <v>36</v>
      </c>
      <c r="AX102" s="14" t="s">
        <v>82</v>
      </c>
      <c r="AY102" s="246" t="s">
        <v>141</v>
      </c>
    </row>
    <row r="103" spans="1:63" s="12" customFormat="1" ht="22.8" customHeight="1">
      <c r="A103" s="12"/>
      <c r="B103" s="191"/>
      <c r="C103" s="192"/>
      <c r="D103" s="193" t="s">
        <v>73</v>
      </c>
      <c r="E103" s="205" t="s">
        <v>206</v>
      </c>
      <c r="F103" s="205" t="s">
        <v>307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SUM(P104:P119)</f>
        <v>0</v>
      </c>
      <c r="Q103" s="199"/>
      <c r="R103" s="200">
        <f>SUM(R104:R119)</f>
        <v>0.01049</v>
      </c>
      <c r="S103" s="199"/>
      <c r="T103" s="201">
        <f>SUM(T104:T119)</f>
        <v>0.35592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82</v>
      </c>
      <c r="AY103" s="202" t="s">
        <v>141</v>
      </c>
      <c r="BK103" s="204">
        <f>SUM(BK104:BK119)</f>
        <v>0</v>
      </c>
    </row>
    <row r="104" spans="1:65" s="2" customFormat="1" ht="16.5" customHeight="1">
      <c r="A104" s="40"/>
      <c r="B104" s="41"/>
      <c r="C104" s="207" t="s">
        <v>169</v>
      </c>
      <c r="D104" s="207" t="s">
        <v>144</v>
      </c>
      <c r="E104" s="208" t="s">
        <v>1596</v>
      </c>
      <c r="F104" s="209" t="s">
        <v>1597</v>
      </c>
      <c r="G104" s="210" t="s">
        <v>600</v>
      </c>
      <c r="H104" s="211">
        <v>2</v>
      </c>
      <c r="I104" s="212"/>
      <c r="J104" s="213">
        <f>ROUND(I104*H104,2)</f>
        <v>0</v>
      </c>
      <c r="K104" s="209" t="s">
        <v>19</v>
      </c>
      <c r="L104" s="46"/>
      <c r="M104" s="214" t="s">
        <v>19</v>
      </c>
      <c r="N104" s="215" t="s">
        <v>45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142</v>
      </c>
      <c r="AT104" s="218" t="s">
        <v>144</v>
      </c>
      <c r="AU104" s="218" t="s">
        <v>84</v>
      </c>
      <c r="AY104" s="19" t="s">
        <v>141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82</v>
      </c>
      <c r="BK104" s="219">
        <f>ROUND(I104*H104,2)</f>
        <v>0</v>
      </c>
      <c r="BL104" s="19" t="s">
        <v>142</v>
      </c>
      <c r="BM104" s="218" t="s">
        <v>1598</v>
      </c>
    </row>
    <row r="105" spans="1:65" s="2" customFormat="1" ht="24.15" customHeight="1">
      <c r="A105" s="40"/>
      <c r="B105" s="41"/>
      <c r="C105" s="207" t="s">
        <v>174</v>
      </c>
      <c r="D105" s="207" t="s">
        <v>144</v>
      </c>
      <c r="E105" s="208" t="s">
        <v>1599</v>
      </c>
      <c r="F105" s="209" t="s">
        <v>1600</v>
      </c>
      <c r="G105" s="210" t="s">
        <v>259</v>
      </c>
      <c r="H105" s="211">
        <v>6.6</v>
      </c>
      <c r="I105" s="212"/>
      <c r="J105" s="213">
        <f>ROUND(I105*H105,2)</f>
        <v>0</v>
      </c>
      <c r="K105" s="209" t="s">
        <v>148</v>
      </c>
      <c r="L105" s="46"/>
      <c r="M105" s="214" t="s">
        <v>19</v>
      </c>
      <c r="N105" s="215" t="s">
        <v>45</v>
      </c>
      <c r="O105" s="86"/>
      <c r="P105" s="216">
        <f>O105*H105</f>
        <v>0</v>
      </c>
      <c r="Q105" s="216">
        <v>0.00105</v>
      </c>
      <c r="R105" s="216">
        <f>Q105*H105</f>
        <v>0.0069299999999999995</v>
      </c>
      <c r="S105" s="216">
        <v>0.0062</v>
      </c>
      <c r="T105" s="217">
        <f>S105*H105</f>
        <v>0.04092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142</v>
      </c>
      <c r="AT105" s="218" t="s">
        <v>144</v>
      </c>
      <c r="AU105" s="218" t="s">
        <v>84</v>
      </c>
      <c r="AY105" s="19" t="s">
        <v>141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82</v>
      </c>
      <c r="BK105" s="219">
        <f>ROUND(I105*H105,2)</f>
        <v>0</v>
      </c>
      <c r="BL105" s="19" t="s">
        <v>142</v>
      </c>
      <c r="BM105" s="218" t="s">
        <v>1601</v>
      </c>
    </row>
    <row r="106" spans="1:47" s="2" customFormat="1" ht="12">
      <c r="A106" s="40"/>
      <c r="B106" s="41"/>
      <c r="C106" s="42"/>
      <c r="D106" s="220" t="s">
        <v>150</v>
      </c>
      <c r="E106" s="42"/>
      <c r="F106" s="221" t="s">
        <v>1602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150</v>
      </c>
      <c r="AU106" s="19" t="s">
        <v>84</v>
      </c>
    </row>
    <row r="107" spans="1:51" s="14" customFormat="1" ht="12">
      <c r="A107" s="14"/>
      <c r="B107" s="236"/>
      <c r="C107" s="237"/>
      <c r="D107" s="227" t="s">
        <v>152</v>
      </c>
      <c r="E107" s="238" t="s">
        <v>19</v>
      </c>
      <c r="F107" s="239" t="s">
        <v>1603</v>
      </c>
      <c r="G107" s="237"/>
      <c r="H107" s="240">
        <v>1.2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152</v>
      </c>
      <c r="AU107" s="246" t="s">
        <v>84</v>
      </c>
      <c r="AV107" s="14" t="s">
        <v>84</v>
      </c>
      <c r="AW107" s="14" t="s">
        <v>36</v>
      </c>
      <c r="AX107" s="14" t="s">
        <v>74</v>
      </c>
      <c r="AY107" s="246" t="s">
        <v>141</v>
      </c>
    </row>
    <row r="108" spans="1:51" s="14" customFormat="1" ht="12">
      <c r="A108" s="14"/>
      <c r="B108" s="236"/>
      <c r="C108" s="237"/>
      <c r="D108" s="227" t="s">
        <v>152</v>
      </c>
      <c r="E108" s="238" t="s">
        <v>19</v>
      </c>
      <c r="F108" s="239" t="s">
        <v>1604</v>
      </c>
      <c r="G108" s="237"/>
      <c r="H108" s="240">
        <v>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152</v>
      </c>
      <c r="AU108" s="246" t="s">
        <v>84</v>
      </c>
      <c r="AV108" s="14" t="s">
        <v>84</v>
      </c>
      <c r="AW108" s="14" t="s">
        <v>36</v>
      </c>
      <c r="AX108" s="14" t="s">
        <v>74</v>
      </c>
      <c r="AY108" s="246" t="s">
        <v>141</v>
      </c>
    </row>
    <row r="109" spans="1:51" s="14" customFormat="1" ht="12">
      <c r="A109" s="14"/>
      <c r="B109" s="236"/>
      <c r="C109" s="237"/>
      <c r="D109" s="227" t="s">
        <v>152</v>
      </c>
      <c r="E109" s="238" t="s">
        <v>19</v>
      </c>
      <c r="F109" s="239" t="s">
        <v>1605</v>
      </c>
      <c r="G109" s="237"/>
      <c r="H109" s="240">
        <v>0.8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152</v>
      </c>
      <c r="AU109" s="246" t="s">
        <v>84</v>
      </c>
      <c r="AV109" s="14" t="s">
        <v>84</v>
      </c>
      <c r="AW109" s="14" t="s">
        <v>36</v>
      </c>
      <c r="AX109" s="14" t="s">
        <v>74</v>
      </c>
      <c r="AY109" s="246" t="s">
        <v>141</v>
      </c>
    </row>
    <row r="110" spans="1:51" s="14" customFormat="1" ht="12">
      <c r="A110" s="14"/>
      <c r="B110" s="236"/>
      <c r="C110" s="237"/>
      <c r="D110" s="227" t="s">
        <v>152</v>
      </c>
      <c r="E110" s="238" t="s">
        <v>19</v>
      </c>
      <c r="F110" s="239" t="s">
        <v>1606</v>
      </c>
      <c r="G110" s="237"/>
      <c r="H110" s="240">
        <v>0.6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152</v>
      </c>
      <c r="AU110" s="246" t="s">
        <v>84</v>
      </c>
      <c r="AV110" s="14" t="s">
        <v>84</v>
      </c>
      <c r="AW110" s="14" t="s">
        <v>36</v>
      </c>
      <c r="AX110" s="14" t="s">
        <v>74</v>
      </c>
      <c r="AY110" s="246" t="s">
        <v>141</v>
      </c>
    </row>
    <row r="111" spans="1:51" s="15" customFormat="1" ht="12">
      <c r="A111" s="15"/>
      <c r="B111" s="247"/>
      <c r="C111" s="248"/>
      <c r="D111" s="227" t="s">
        <v>152</v>
      </c>
      <c r="E111" s="249" t="s">
        <v>19</v>
      </c>
      <c r="F111" s="250" t="s">
        <v>205</v>
      </c>
      <c r="G111" s="248"/>
      <c r="H111" s="251">
        <v>6.6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7" t="s">
        <v>152</v>
      </c>
      <c r="AU111" s="257" t="s">
        <v>84</v>
      </c>
      <c r="AV111" s="15" t="s">
        <v>142</v>
      </c>
      <c r="AW111" s="15" t="s">
        <v>36</v>
      </c>
      <c r="AX111" s="15" t="s">
        <v>82</v>
      </c>
      <c r="AY111" s="257" t="s">
        <v>141</v>
      </c>
    </row>
    <row r="112" spans="1:65" s="2" customFormat="1" ht="24.15" customHeight="1">
      <c r="A112" s="40"/>
      <c r="B112" s="41"/>
      <c r="C112" s="207" t="s">
        <v>182</v>
      </c>
      <c r="D112" s="207" t="s">
        <v>144</v>
      </c>
      <c r="E112" s="208" t="s">
        <v>1607</v>
      </c>
      <c r="F112" s="209" t="s">
        <v>1608</v>
      </c>
      <c r="G112" s="210" t="s">
        <v>259</v>
      </c>
      <c r="H112" s="211">
        <v>1</v>
      </c>
      <c r="I112" s="212"/>
      <c r="J112" s="213">
        <f>ROUND(I112*H112,2)</f>
        <v>0</v>
      </c>
      <c r="K112" s="209" t="s">
        <v>148</v>
      </c>
      <c r="L112" s="46"/>
      <c r="M112" s="214" t="s">
        <v>19</v>
      </c>
      <c r="N112" s="215" t="s">
        <v>45</v>
      </c>
      <c r="O112" s="86"/>
      <c r="P112" s="216">
        <f>O112*H112</f>
        <v>0</v>
      </c>
      <c r="Q112" s="216">
        <v>0.00142</v>
      </c>
      <c r="R112" s="216">
        <f>Q112*H112</f>
        <v>0.00142</v>
      </c>
      <c r="S112" s="216">
        <v>0.029</v>
      </c>
      <c r="T112" s="217">
        <f>S112*H112</f>
        <v>0.029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142</v>
      </c>
      <c r="AT112" s="218" t="s">
        <v>144</v>
      </c>
      <c r="AU112" s="218" t="s">
        <v>84</v>
      </c>
      <c r="AY112" s="19" t="s">
        <v>141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82</v>
      </c>
      <c r="BK112" s="219">
        <f>ROUND(I112*H112,2)</f>
        <v>0</v>
      </c>
      <c r="BL112" s="19" t="s">
        <v>142</v>
      </c>
      <c r="BM112" s="218" t="s">
        <v>1609</v>
      </c>
    </row>
    <row r="113" spans="1:47" s="2" customFormat="1" ht="12">
      <c r="A113" s="40"/>
      <c r="B113" s="41"/>
      <c r="C113" s="42"/>
      <c r="D113" s="220" t="s">
        <v>150</v>
      </c>
      <c r="E113" s="42"/>
      <c r="F113" s="221" t="s">
        <v>1610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150</v>
      </c>
      <c r="AU113" s="19" t="s">
        <v>84</v>
      </c>
    </row>
    <row r="114" spans="1:65" s="2" customFormat="1" ht="16.5" customHeight="1">
      <c r="A114" s="40"/>
      <c r="B114" s="41"/>
      <c r="C114" s="207" t="s">
        <v>187</v>
      </c>
      <c r="D114" s="207" t="s">
        <v>144</v>
      </c>
      <c r="E114" s="208" t="s">
        <v>1611</v>
      </c>
      <c r="F114" s="209" t="s">
        <v>1612</v>
      </c>
      <c r="G114" s="210" t="s">
        <v>259</v>
      </c>
      <c r="H114" s="211">
        <v>72</v>
      </c>
      <c r="I114" s="212"/>
      <c r="J114" s="213">
        <f>ROUND(I114*H114,2)</f>
        <v>0</v>
      </c>
      <c r="K114" s="209" t="s">
        <v>148</v>
      </c>
      <c r="L114" s="46"/>
      <c r="M114" s="214" t="s">
        <v>19</v>
      </c>
      <c r="N114" s="215" t="s">
        <v>45</v>
      </c>
      <c r="O114" s="86"/>
      <c r="P114" s="216">
        <f>O114*H114</f>
        <v>0</v>
      </c>
      <c r="Q114" s="216">
        <v>2E-05</v>
      </c>
      <c r="R114" s="216">
        <f>Q114*H114</f>
        <v>0.00144</v>
      </c>
      <c r="S114" s="216">
        <v>0.003</v>
      </c>
      <c r="T114" s="217">
        <f>S114*H114</f>
        <v>0.216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142</v>
      </c>
      <c r="AT114" s="218" t="s">
        <v>144</v>
      </c>
      <c r="AU114" s="218" t="s">
        <v>84</v>
      </c>
      <c r="AY114" s="19" t="s">
        <v>141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82</v>
      </c>
      <c r="BK114" s="219">
        <f>ROUND(I114*H114,2)</f>
        <v>0</v>
      </c>
      <c r="BL114" s="19" t="s">
        <v>142</v>
      </c>
      <c r="BM114" s="218" t="s">
        <v>1613</v>
      </c>
    </row>
    <row r="115" spans="1:47" s="2" customFormat="1" ht="12">
      <c r="A115" s="40"/>
      <c r="B115" s="41"/>
      <c r="C115" s="42"/>
      <c r="D115" s="220" t="s">
        <v>150</v>
      </c>
      <c r="E115" s="42"/>
      <c r="F115" s="221" t="s">
        <v>1614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84</v>
      </c>
    </row>
    <row r="116" spans="1:51" s="14" customFormat="1" ht="12">
      <c r="A116" s="14"/>
      <c r="B116" s="236"/>
      <c r="C116" s="237"/>
      <c r="D116" s="227" t="s">
        <v>152</v>
      </c>
      <c r="E116" s="238" t="s">
        <v>19</v>
      </c>
      <c r="F116" s="239" t="s">
        <v>1615</v>
      </c>
      <c r="G116" s="237"/>
      <c r="H116" s="240">
        <v>72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152</v>
      </c>
      <c r="AU116" s="246" t="s">
        <v>84</v>
      </c>
      <c r="AV116" s="14" t="s">
        <v>84</v>
      </c>
      <c r="AW116" s="14" t="s">
        <v>36</v>
      </c>
      <c r="AX116" s="14" t="s">
        <v>82</v>
      </c>
      <c r="AY116" s="246" t="s">
        <v>141</v>
      </c>
    </row>
    <row r="117" spans="1:65" s="2" customFormat="1" ht="16.5" customHeight="1">
      <c r="A117" s="40"/>
      <c r="B117" s="41"/>
      <c r="C117" s="207" t="s">
        <v>206</v>
      </c>
      <c r="D117" s="207" t="s">
        <v>144</v>
      </c>
      <c r="E117" s="208" t="s">
        <v>347</v>
      </c>
      <c r="F117" s="209" t="s">
        <v>348</v>
      </c>
      <c r="G117" s="210" t="s">
        <v>259</v>
      </c>
      <c r="H117" s="211">
        <v>14</v>
      </c>
      <c r="I117" s="212"/>
      <c r="J117" s="213">
        <f>ROUND(I117*H117,2)</f>
        <v>0</v>
      </c>
      <c r="K117" s="209" t="s">
        <v>148</v>
      </c>
      <c r="L117" s="46"/>
      <c r="M117" s="214" t="s">
        <v>19</v>
      </c>
      <c r="N117" s="215" t="s">
        <v>45</v>
      </c>
      <c r="O117" s="86"/>
      <c r="P117" s="216">
        <f>O117*H117</f>
        <v>0</v>
      </c>
      <c r="Q117" s="216">
        <v>5E-05</v>
      </c>
      <c r="R117" s="216">
        <f>Q117*H117</f>
        <v>0.0007</v>
      </c>
      <c r="S117" s="216">
        <v>0.005</v>
      </c>
      <c r="T117" s="217">
        <f>S117*H117</f>
        <v>0.07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142</v>
      </c>
      <c r="AT117" s="218" t="s">
        <v>144</v>
      </c>
      <c r="AU117" s="218" t="s">
        <v>84</v>
      </c>
      <c r="AY117" s="19" t="s">
        <v>141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82</v>
      </c>
      <c r="BK117" s="219">
        <f>ROUND(I117*H117,2)</f>
        <v>0</v>
      </c>
      <c r="BL117" s="19" t="s">
        <v>142</v>
      </c>
      <c r="BM117" s="218" t="s">
        <v>1616</v>
      </c>
    </row>
    <row r="118" spans="1:47" s="2" customFormat="1" ht="12">
      <c r="A118" s="40"/>
      <c r="B118" s="41"/>
      <c r="C118" s="42"/>
      <c r="D118" s="220" t="s">
        <v>150</v>
      </c>
      <c r="E118" s="42"/>
      <c r="F118" s="221" t="s">
        <v>350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150</v>
      </c>
      <c r="AU118" s="19" t="s">
        <v>84</v>
      </c>
    </row>
    <row r="119" spans="1:51" s="14" customFormat="1" ht="12">
      <c r="A119" s="14"/>
      <c r="B119" s="236"/>
      <c r="C119" s="237"/>
      <c r="D119" s="227" t="s">
        <v>152</v>
      </c>
      <c r="E119" s="238" t="s">
        <v>19</v>
      </c>
      <c r="F119" s="239" t="s">
        <v>1617</v>
      </c>
      <c r="G119" s="237"/>
      <c r="H119" s="240">
        <v>14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152</v>
      </c>
      <c r="AU119" s="246" t="s">
        <v>84</v>
      </c>
      <c r="AV119" s="14" t="s">
        <v>84</v>
      </c>
      <c r="AW119" s="14" t="s">
        <v>36</v>
      </c>
      <c r="AX119" s="14" t="s">
        <v>82</v>
      </c>
      <c r="AY119" s="246" t="s">
        <v>141</v>
      </c>
    </row>
    <row r="120" spans="1:63" s="12" customFormat="1" ht="22.8" customHeight="1">
      <c r="A120" s="12"/>
      <c r="B120" s="191"/>
      <c r="C120" s="192"/>
      <c r="D120" s="193" t="s">
        <v>73</v>
      </c>
      <c r="E120" s="205" t="s">
        <v>356</v>
      </c>
      <c r="F120" s="205" t="s">
        <v>357</v>
      </c>
      <c r="G120" s="192"/>
      <c r="H120" s="192"/>
      <c r="I120" s="195"/>
      <c r="J120" s="206">
        <f>BK120</f>
        <v>0</v>
      </c>
      <c r="K120" s="192"/>
      <c r="L120" s="197"/>
      <c r="M120" s="198"/>
      <c r="N120" s="199"/>
      <c r="O120" s="199"/>
      <c r="P120" s="200">
        <f>SUM(P121:P129)</f>
        <v>0</v>
      </c>
      <c r="Q120" s="199"/>
      <c r="R120" s="200">
        <f>SUM(R121:R129)</f>
        <v>0</v>
      </c>
      <c r="S120" s="199"/>
      <c r="T120" s="201">
        <f>SUM(T121:T129)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82</v>
      </c>
      <c r="AT120" s="203" t="s">
        <v>73</v>
      </c>
      <c r="AU120" s="203" t="s">
        <v>82</v>
      </c>
      <c r="AY120" s="202" t="s">
        <v>141</v>
      </c>
      <c r="BK120" s="204">
        <f>SUM(BK121:BK129)</f>
        <v>0</v>
      </c>
    </row>
    <row r="121" spans="1:65" s="2" customFormat="1" ht="21.75" customHeight="1">
      <c r="A121" s="40"/>
      <c r="B121" s="41"/>
      <c r="C121" s="207" t="s">
        <v>213</v>
      </c>
      <c r="D121" s="207" t="s">
        <v>144</v>
      </c>
      <c r="E121" s="208" t="s">
        <v>359</v>
      </c>
      <c r="F121" s="209" t="s">
        <v>360</v>
      </c>
      <c r="G121" s="210" t="s">
        <v>272</v>
      </c>
      <c r="H121" s="211">
        <v>0.356</v>
      </c>
      <c r="I121" s="212"/>
      <c r="J121" s="213">
        <f>ROUND(I121*H121,2)</f>
        <v>0</v>
      </c>
      <c r="K121" s="209" t="s">
        <v>148</v>
      </c>
      <c r="L121" s="46"/>
      <c r="M121" s="214" t="s">
        <v>19</v>
      </c>
      <c r="N121" s="215" t="s">
        <v>45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142</v>
      </c>
      <c r="AT121" s="218" t="s">
        <v>144</v>
      </c>
      <c r="AU121" s="218" t="s">
        <v>84</v>
      </c>
      <c r="AY121" s="19" t="s">
        <v>141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82</v>
      </c>
      <c r="BK121" s="219">
        <f>ROUND(I121*H121,2)</f>
        <v>0</v>
      </c>
      <c r="BL121" s="19" t="s">
        <v>142</v>
      </c>
      <c r="BM121" s="218" t="s">
        <v>1618</v>
      </c>
    </row>
    <row r="122" spans="1:47" s="2" customFormat="1" ht="12">
      <c r="A122" s="40"/>
      <c r="B122" s="41"/>
      <c r="C122" s="42"/>
      <c r="D122" s="220" t="s">
        <v>150</v>
      </c>
      <c r="E122" s="42"/>
      <c r="F122" s="221" t="s">
        <v>362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150</v>
      </c>
      <c r="AU122" s="19" t="s">
        <v>84</v>
      </c>
    </row>
    <row r="123" spans="1:65" s="2" customFormat="1" ht="16.5" customHeight="1">
      <c r="A123" s="40"/>
      <c r="B123" s="41"/>
      <c r="C123" s="207" t="s">
        <v>220</v>
      </c>
      <c r="D123" s="207" t="s">
        <v>144</v>
      </c>
      <c r="E123" s="208" t="s">
        <v>364</v>
      </c>
      <c r="F123" s="209" t="s">
        <v>365</v>
      </c>
      <c r="G123" s="210" t="s">
        <v>272</v>
      </c>
      <c r="H123" s="211">
        <v>5.34</v>
      </c>
      <c r="I123" s="212"/>
      <c r="J123" s="213">
        <f>ROUND(I123*H123,2)</f>
        <v>0</v>
      </c>
      <c r="K123" s="209" t="s">
        <v>148</v>
      </c>
      <c r="L123" s="46"/>
      <c r="M123" s="214" t="s">
        <v>19</v>
      </c>
      <c r="N123" s="215" t="s">
        <v>45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142</v>
      </c>
      <c r="AT123" s="218" t="s">
        <v>144</v>
      </c>
      <c r="AU123" s="218" t="s">
        <v>84</v>
      </c>
      <c r="AY123" s="19" t="s">
        <v>141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82</v>
      </c>
      <c r="BK123" s="219">
        <f>ROUND(I123*H123,2)</f>
        <v>0</v>
      </c>
      <c r="BL123" s="19" t="s">
        <v>142</v>
      </c>
      <c r="BM123" s="218" t="s">
        <v>1619</v>
      </c>
    </row>
    <row r="124" spans="1:47" s="2" customFormat="1" ht="12">
      <c r="A124" s="40"/>
      <c r="B124" s="41"/>
      <c r="C124" s="42"/>
      <c r="D124" s="220" t="s">
        <v>150</v>
      </c>
      <c r="E124" s="42"/>
      <c r="F124" s="221" t="s">
        <v>367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84</v>
      </c>
    </row>
    <row r="125" spans="1:51" s="14" customFormat="1" ht="12">
      <c r="A125" s="14"/>
      <c r="B125" s="236"/>
      <c r="C125" s="237"/>
      <c r="D125" s="227" t="s">
        <v>152</v>
      </c>
      <c r="E125" s="237"/>
      <c r="F125" s="239" t="s">
        <v>1620</v>
      </c>
      <c r="G125" s="237"/>
      <c r="H125" s="240">
        <v>5.34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152</v>
      </c>
      <c r="AU125" s="246" t="s">
        <v>84</v>
      </c>
      <c r="AV125" s="14" t="s">
        <v>84</v>
      </c>
      <c r="AW125" s="14" t="s">
        <v>4</v>
      </c>
      <c r="AX125" s="14" t="s">
        <v>82</v>
      </c>
      <c r="AY125" s="246" t="s">
        <v>141</v>
      </c>
    </row>
    <row r="126" spans="1:65" s="2" customFormat="1" ht="24.15" customHeight="1">
      <c r="A126" s="40"/>
      <c r="B126" s="41"/>
      <c r="C126" s="207" t="s">
        <v>8</v>
      </c>
      <c r="D126" s="207" t="s">
        <v>144</v>
      </c>
      <c r="E126" s="208" t="s">
        <v>370</v>
      </c>
      <c r="F126" s="209" t="s">
        <v>371</v>
      </c>
      <c r="G126" s="210" t="s">
        <v>272</v>
      </c>
      <c r="H126" s="211">
        <v>0.356</v>
      </c>
      <c r="I126" s="212"/>
      <c r="J126" s="213">
        <f>ROUND(I126*H126,2)</f>
        <v>0</v>
      </c>
      <c r="K126" s="209" t="s">
        <v>148</v>
      </c>
      <c r="L126" s="46"/>
      <c r="M126" s="214" t="s">
        <v>19</v>
      </c>
      <c r="N126" s="215" t="s">
        <v>45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142</v>
      </c>
      <c r="AT126" s="218" t="s">
        <v>144</v>
      </c>
      <c r="AU126" s="218" t="s">
        <v>84</v>
      </c>
      <c r="AY126" s="19" t="s">
        <v>141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82</v>
      </c>
      <c r="BK126" s="219">
        <f>ROUND(I126*H126,2)</f>
        <v>0</v>
      </c>
      <c r="BL126" s="19" t="s">
        <v>142</v>
      </c>
      <c r="BM126" s="218" t="s">
        <v>1621</v>
      </c>
    </row>
    <row r="127" spans="1:47" s="2" customFormat="1" ht="12">
      <c r="A127" s="40"/>
      <c r="B127" s="41"/>
      <c r="C127" s="42"/>
      <c r="D127" s="220" t="s">
        <v>150</v>
      </c>
      <c r="E127" s="42"/>
      <c r="F127" s="221" t="s">
        <v>373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150</v>
      </c>
      <c r="AU127" s="19" t="s">
        <v>84</v>
      </c>
    </row>
    <row r="128" spans="1:65" s="2" customFormat="1" ht="24.15" customHeight="1">
      <c r="A128" s="40"/>
      <c r="B128" s="41"/>
      <c r="C128" s="207" t="s">
        <v>229</v>
      </c>
      <c r="D128" s="207" t="s">
        <v>144</v>
      </c>
      <c r="E128" s="208" t="s">
        <v>380</v>
      </c>
      <c r="F128" s="209" t="s">
        <v>381</v>
      </c>
      <c r="G128" s="210" t="s">
        <v>272</v>
      </c>
      <c r="H128" s="211">
        <v>0.315</v>
      </c>
      <c r="I128" s="212"/>
      <c r="J128" s="213">
        <f>ROUND(I128*H128,2)</f>
        <v>0</v>
      </c>
      <c r="K128" s="209" t="s">
        <v>148</v>
      </c>
      <c r="L128" s="46"/>
      <c r="M128" s="214" t="s">
        <v>19</v>
      </c>
      <c r="N128" s="215" t="s">
        <v>45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142</v>
      </c>
      <c r="AT128" s="218" t="s">
        <v>144</v>
      </c>
      <c r="AU128" s="218" t="s">
        <v>84</v>
      </c>
      <c r="AY128" s="19" t="s">
        <v>141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82</v>
      </c>
      <c r="BK128" s="219">
        <f>ROUND(I128*H128,2)</f>
        <v>0</v>
      </c>
      <c r="BL128" s="19" t="s">
        <v>142</v>
      </c>
      <c r="BM128" s="218" t="s">
        <v>1622</v>
      </c>
    </row>
    <row r="129" spans="1:47" s="2" customFormat="1" ht="12">
      <c r="A129" s="40"/>
      <c r="B129" s="41"/>
      <c r="C129" s="42"/>
      <c r="D129" s="220" t="s">
        <v>150</v>
      </c>
      <c r="E129" s="42"/>
      <c r="F129" s="221" t="s">
        <v>383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150</v>
      </c>
      <c r="AU129" s="19" t="s">
        <v>84</v>
      </c>
    </row>
    <row r="130" spans="1:63" s="12" customFormat="1" ht="22.8" customHeight="1">
      <c r="A130" s="12"/>
      <c r="B130" s="191"/>
      <c r="C130" s="192"/>
      <c r="D130" s="193" t="s">
        <v>73</v>
      </c>
      <c r="E130" s="205" t="s">
        <v>384</v>
      </c>
      <c r="F130" s="205" t="s">
        <v>385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SUM(P131:P132)</f>
        <v>0</v>
      </c>
      <c r="Q130" s="199"/>
      <c r="R130" s="200">
        <f>SUM(R131:R132)</f>
        <v>0</v>
      </c>
      <c r="S130" s="199"/>
      <c r="T130" s="20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82</v>
      </c>
      <c r="AT130" s="203" t="s">
        <v>73</v>
      </c>
      <c r="AU130" s="203" t="s">
        <v>82</v>
      </c>
      <c r="AY130" s="202" t="s">
        <v>141</v>
      </c>
      <c r="BK130" s="204">
        <f>SUM(BK131:BK132)</f>
        <v>0</v>
      </c>
    </row>
    <row r="131" spans="1:65" s="2" customFormat="1" ht="33" customHeight="1">
      <c r="A131" s="40"/>
      <c r="B131" s="41"/>
      <c r="C131" s="207" t="s">
        <v>234</v>
      </c>
      <c r="D131" s="207" t="s">
        <v>144</v>
      </c>
      <c r="E131" s="208" t="s">
        <v>387</v>
      </c>
      <c r="F131" s="209" t="s">
        <v>388</v>
      </c>
      <c r="G131" s="210" t="s">
        <v>272</v>
      </c>
      <c r="H131" s="211">
        <v>0.417</v>
      </c>
      <c r="I131" s="212"/>
      <c r="J131" s="213">
        <f>ROUND(I131*H131,2)</f>
        <v>0</v>
      </c>
      <c r="K131" s="209" t="s">
        <v>148</v>
      </c>
      <c r="L131" s="46"/>
      <c r="M131" s="214" t="s">
        <v>19</v>
      </c>
      <c r="N131" s="215" t="s">
        <v>45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142</v>
      </c>
      <c r="AT131" s="218" t="s">
        <v>144</v>
      </c>
      <c r="AU131" s="218" t="s">
        <v>84</v>
      </c>
      <c r="AY131" s="19" t="s">
        <v>141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82</v>
      </c>
      <c r="BK131" s="219">
        <f>ROUND(I131*H131,2)</f>
        <v>0</v>
      </c>
      <c r="BL131" s="19" t="s">
        <v>142</v>
      </c>
      <c r="BM131" s="218" t="s">
        <v>1623</v>
      </c>
    </row>
    <row r="132" spans="1:47" s="2" customFormat="1" ht="12">
      <c r="A132" s="40"/>
      <c r="B132" s="41"/>
      <c r="C132" s="42"/>
      <c r="D132" s="220" t="s">
        <v>150</v>
      </c>
      <c r="E132" s="42"/>
      <c r="F132" s="221" t="s">
        <v>390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150</v>
      </c>
      <c r="AU132" s="19" t="s">
        <v>84</v>
      </c>
    </row>
    <row r="133" spans="1:63" s="12" customFormat="1" ht="25.9" customHeight="1">
      <c r="A133" s="12"/>
      <c r="B133" s="191"/>
      <c r="C133" s="192"/>
      <c r="D133" s="193" t="s">
        <v>73</v>
      </c>
      <c r="E133" s="194" t="s">
        <v>391</v>
      </c>
      <c r="F133" s="194" t="s">
        <v>392</v>
      </c>
      <c r="G133" s="192"/>
      <c r="H133" s="192"/>
      <c r="I133" s="195"/>
      <c r="J133" s="196">
        <f>BK133</f>
        <v>0</v>
      </c>
      <c r="K133" s="192"/>
      <c r="L133" s="197"/>
      <c r="M133" s="198"/>
      <c r="N133" s="199"/>
      <c r="O133" s="199"/>
      <c r="P133" s="200">
        <f>P134+P139+P175</f>
        <v>0</v>
      </c>
      <c r="Q133" s="199"/>
      <c r="R133" s="200">
        <f>R134+R139+R175</f>
        <v>0.7235425999999999</v>
      </c>
      <c r="S133" s="199"/>
      <c r="T133" s="201">
        <f>T134+T139+T175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84</v>
      </c>
      <c r="AT133" s="203" t="s">
        <v>73</v>
      </c>
      <c r="AU133" s="203" t="s">
        <v>74</v>
      </c>
      <c r="AY133" s="202" t="s">
        <v>141</v>
      </c>
      <c r="BK133" s="204">
        <f>BK134+BK139+BK175</f>
        <v>0</v>
      </c>
    </row>
    <row r="134" spans="1:63" s="12" customFormat="1" ht="22.8" customHeight="1">
      <c r="A134" s="12"/>
      <c r="B134" s="191"/>
      <c r="C134" s="192"/>
      <c r="D134" s="193" t="s">
        <v>73</v>
      </c>
      <c r="E134" s="205" t="s">
        <v>411</v>
      </c>
      <c r="F134" s="205" t="s">
        <v>412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SUM(P135:P138)</f>
        <v>0</v>
      </c>
      <c r="Q134" s="199"/>
      <c r="R134" s="200">
        <f>SUM(R135:R138)</f>
        <v>0.00284</v>
      </c>
      <c r="S134" s="199"/>
      <c r="T134" s="201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84</v>
      </c>
      <c r="AT134" s="203" t="s">
        <v>73</v>
      </c>
      <c r="AU134" s="203" t="s">
        <v>82</v>
      </c>
      <c r="AY134" s="202" t="s">
        <v>141</v>
      </c>
      <c r="BK134" s="204">
        <f>SUM(BK135:BK138)</f>
        <v>0</v>
      </c>
    </row>
    <row r="135" spans="1:65" s="2" customFormat="1" ht="24.15" customHeight="1">
      <c r="A135" s="40"/>
      <c r="B135" s="41"/>
      <c r="C135" s="207" t="s">
        <v>239</v>
      </c>
      <c r="D135" s="207" t="s">
        <v>144</v>
      </c>
      <c r="E135" s="208" t="s">
        <v>414</v>
      </c>
      <c r="F135" s="209" t="s">
        <v>415</v>
      </c>
      <c r="G135" s="210" t="s">
        <v>242</v>
      </c>
      <c r="H135" s="211">
        <v>71</v>
      </c>
      <c r="I135" s="212"/>
      <c r="J135" s="213">
        <f>ROUND(I135*H135,2)</f>
        <v>0</v>
      </c>
      <c r="K135" s="209" t="s">
        <v>148</v>
      </c>
      <c r="L135" s="46"/>
      <c r="M135" s="214" t="s">
        <v>19</v>
      </c>
      <c r="N135" s="215" t="s">
        <v>45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245</v>
      </c>
      <c r="AT135" s="218" t="s">
        <v>144</v>
      </c>
      <c r="AU135" s="218" t="s">
        <v>84</v>
      </c>
      <c r="AY135" s="19" t="s">
        <v>141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82</v>
      </c>
      <c r="BK135" s="219">
        <f>ROUND(I135*H135,2)</f>
        <v>0</v>
      </c>
      <c r="BL135" s="19" t="s">
        <v>245</v>
      </c>
      <c r="BM135" s="218" t="s">
        <v>1624</v>
      </c>
    </row>
    <row r="136" spans="1:47" s="2" customFormat="1" ht="12">
      <c r="A136" s="40"/>
      <c r="B136" s="41"/>
      <c r="C136" s="42"/>
      <c r="D136" s="220" t="s">
        <v>150</v>
      </c>
      <c r="E136" s="42"/>
      <c r="F136" s="221" t="s">
        <v>417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150</v>
      </c>
      <c r="AU136" s="19" t="s">
        <v>84</v>
      </c>
    </row>
    <row r="137" spans="1:51" s="14" customFormat="1" ht="12">
      <c r="A137" s="14"/>
      <c r="B137" s="236"/>
      <c r="C137" s="237"/>
      <c r="D137" s="227" t="s">
        <v>152</v>
      </c>
      <c r="E137" s="238" t="s">
        <v>19</v>
      </c>
      <c r="F137" s="239" t="s">
        <v>1625</v>
      </c>
      <c r="G137" s="237"/>
      <c r="H137" s="240">
        <v>71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152</v>
      </c>
      <c r="AU137" s="246" t="s">
        <v>84</v>
      </c>
      <c r="AV137" s="14" t="s">
        <v>84</v>
      </c>
      <c r="AW137" s="14" t="s">
        <v>36</v>
      </c>
      <c r="AX137" s="14" t="s">
        <v>82</v>
      </c>
      <c r="AY137" s="246" t="s">
        <v>141</v>
      </c>
    </row>
    <row r="138" spans="1:65" s="2" customFormat="1" ht="16.5" customHeight="1">
      <c r="A138" s="40"/>
      <c r="B138" s="41"/>
      <c r="C138" s="261" t="s">
        <v>245</v>
      </c>
      <c r="D138" s="261" t="s">
        <v>400</v>
      </c>
      <c r="E138" s="262" t="s">
        <v>420</v>
      </c>
      <c r="F138" s="263" t="s">
        <v>421</v>
      </c>
      <c r="G138" s="264" t="s">
        <v>242</v>
      </c>
      <c r="H138" s="265">
        <v>71</v>
      </c>
      <c r="I138" s="266"/>
      <c r="J138" s="267">
        <f>ROUND(I138*H138,2)</f>
        <v>0</v>
      </c>
      <c r="K138" s="263" t="s">
        <v>148</v>
      </c>
      <c r="L138" s="268"/>
      <c r="M138" s="269" t="s">
        <v>19</v>
      </c>
      <c r="N138" s="270" t="s">
        <v>45</v>
      </c>
      <c r="O138" s="86"/>
      <c r="P138" s="216">
        <f>O138*H138</f>
        <v>0</v>
      </c>
      <c r="Q138" s="216">
        <v>4E-05</v>
      </c>
      <c r="R138" s="216">
        <f>Q138*H138</f>
        <v>0.00284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351</v>
      </c>
      <c r="AT138" s="218" t="s">
        <v>400</v>
      </c>
      <c r="AU138" s="218" t="s">
        <v>84</v>
      </c>
      <c r="AY138" s="19" t="s">
        <v>141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82</v>
      </c>
      <c r="BK138" s="219">
        <f>ROUND(I138*H138,2)</f>
        <v>0</v>
      </c>
      <c r="BL138" s="19" t="s">
        <v>245</v>
      </c>
      <c r="BM138" s="218" t="s">
        <v>1626</v>
      </c>
    </row>
    <row r="139" spans="1:63" s="12" customFormat="1" ht="22.8" customHeight="1">
      <c r="A139" s="12"/>
      <c r="B139" s="191"/>
      <c r="C139" s="192"/>
      <c r="D139" s="193" t="s">
        <v>73</v>
      </c>
      <c r="E139" s="205" t="s">
        <v>690</v>
      </c>
      <c r="F139" s="205" t="s">
        <v>691</v>
      </c>
      <c r="G139" s="192"/>
      <c r="H139" s="192"/>
      <c r="I139" s="195"/>
      <c r="J139" s="206">
        <f>BK139</f>
        <v>0</v>
      </c>
      <c r="K139" s="192"/>
      <c r="L139" s="197"/>
      <c r="M139" s="198"/>
      <c r="N139" s="199"/>
      <c r="O139" s="199"/>
      <c r="P139" s="200">
        <f>SUM(P140:P174)</f>
        <v>0</v>
      </c>
      <c r="Q139" s="199"/>
      <c r="R139" s="200">
        <f>SUM(R140:R174)</f>
        <v>0.672693</v>
      </c>
      <c r="S139" s="199"/>
      <c r="T139" s="201">
        <f>SUM(T140:T174)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84</v>
      </c>
      <c r="AT139" s="203" t="s">
        <v>73</v>
      </c>
      <c r="AU139" s="203" t="s">
        <v>82</v>
      </c>
      <c r="AY139" s="202" t="s">
        <v>141</v>
      </c>
      <c r="BK139" s="204">
        <f>SUM(BK140:BK174)</f>
        <v>0</v>
      </c>
    </row>
    <row r="140" spans="1:65" s="2" customFormat="1" ht="16.5" customHeight="1">
      <c r="A140" s="40"/>
      <c r="B140" s="41"/>
      <c r="C140" s="207" t="s">
        <v>251</v>
      </c>
      <c r="D140" s="207" t="s">
        <v>144</v>
      </c>
      <c r="E140" s="208" t="s">
        <v>693</v>
      </c>
      <c r="F140" s="209" t="s">
        <v>694</v>
      </c>
      <c r="G140" s="210" t="s">
        <v>259</v>
      </c>
      <c r="H140" s="211">
        <v>141</v>
      </c>
      <c r="I140" s="212"/>
      <c r="J140" s="213">
        <f>ROUND(I140*H140,2)</f>
        <v>0</v>
      </c>
      <c r="K140" s="209" t="s">
        <v>148</v>
      </c>
      <c r="L140" s="46"/>
      <c r="M140" s="214" t="s">
        <v>19</v>
      </c>
      <c r="N140" s="215" t="s">
        <v>45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245</v>
      </c>
      <c r="AT140" s="218" t="s">
        <v>144</v>
      </c>
      <c r="AU140" s="218" t="s">
        <v>84</v>
      </c>
      <c r="AY140" s="19" t="s">
        <v>141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82</v>
      </c>
      <c r="BK140" s="219">
        <f>ROUND(I140*H140,2)</f>
        <v>0</v>
      </c>
      <c r="BL140" s="19" t="s">
        <v>245</v>
      </c>
      <c r="BM140" s="218" t="s">
        <v>1627</v>
      </c>
    </row>
    <row r="141" spans="1:47" s="2" customFormat="1" ht="12">
      <c r="A141" s="40"/>
      <c r="B141" s="41"/>
      <c r="C141" s="42"/>
      <c r="D141" s="220" t="s">
        <v>150</v>
      </c>
      <c r="E141" s="42"/>
      <c r="F141" s="221" t="s">
        <v>696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51" s="14" customFormat="1" ht="12">
      <c r="A142" s="14"/>
      <c r="B142" s="236"/>
      <c r="C142" s="237"/>
      <c r="D142" s="227" t="s">
        <v>152</v>
      </c>
      <c r="E142" s="238" t="s">
        <v>19</v>
      </c>
      <c r="F142" s="239" t="s">
        <v>1628</v>
      </c>
      <c r="G142" s="237"/>
      <c r="H142" s="240">
        <v>113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152</v>
      </c>
      <c r="AU142" s="246" t="s">
        <v>84</v>
      </c>
      <c r="AV142" s="14" t="s">
        <v>84</v>
      </c>
      <c r="AW142" s="14" t="s">
        <v>36</v>
      </c>
      <c r="AX142" s="14" t="s">
        <v>74</v>
      </c>
      <c r="AY142" s="246" t="s">
        <v>141</v>
      </c>
    </row>
    <row r="143" spans="1:51" s="14" customFormat="1" ht="12">
      <c r="A143" s="14"/>
      <c r="B143" s="236"/>
      <c r="C143" s="237"/>
      <c r="D143" s="227" t="s">
        <v>152</v>
      </c>
      <c r="E143" s="238" t="s">
        <v>19</v>
      </c>
      <c r="F143" s="239" t="s">
        <v>1629</v>
      </c>
      <c r="G143" s="237"/>
      <c r="H143" s="240">
        <v>28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152</v>
      </c>
      <c r="AU143" s="246" t="s">
        <v>84</v>
      </c>
      <c r="AV143" s="14" t="s">
        <v>84</v>
      </c>
      <c r="AW143" s="14" t="s">
        <v>36</v>
      </c>
      <c r="AX143" s="14" t="s">
        <v>74</v>
      </c>
      <c r="AY143" s="246" t="s">
        <v>141</v>
      </c>
    </row>
    <row r="144" spans="1:51" s="15" customFormat="1" ht="12">
      <c r="A144" s="15"/>
      <c r="B144" s="247"/>
      <c r="C144" s="248"/>
      <c r="D144" s="227" t="s">
        <v>152</v>
      </c>
      <c r="E144" s="249" t="s">
        <v>19</v>
      </c>
      <c r="F144" s="250" t="s">
        <v>205</v>
      </c>
      <c r="G144" s="248"/>
      <c r="H144" s="251">
        <v>141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7" t="s">
        <v>152</v>
      </c>
      <c r="AU144" s="257" t="s">
        <v>84</v>
      </c>
      <c r="AV144" s="15" t="s">
        <v>142</v>
      </c>
      <c r="AW144" s="15" t="s">
        <v>36</v>
      </c>
      <c r="AX144" s="15" t="s">
        <v>82</v>
      </c>
      <c r="AY144" s="257" t="s">
        <v>141</v>
      </c>
    </row>
    <row r="145" spans="1:65" s="2" customFormat="1" ht="16.5" customHeight="1">
      <c r="A145" s="40"/>
      <c r="B145" s="41"/>
      <c r="C145" s="261" t="s">
        <v>256</v>
      </c>
      <c r="D145" s="261" t="s">
        <v>400</v>
      </c>
      <c r="E145" s="262" t="s">
        <v>698</v>
      </c>
      <c r="F145" s="263" t="s">
        <v>699</v>
      </c>
      <c r="G145" s="264" t="s">
        <v>259</v>
      </c>
      <c r="H145" s="265">
        <v>118.65</v>
      </c>
      <c r="I145" s="266"/>
      <c r="J145" s="267">
        <f>ROUND(I145*H145,2)</f>
        <v>0</v>
      </c>
      <c r="K145" s="263" t="s">
        <v>148</v>
      </c>
      <c r="L145" s="268"/>
      <c r="M145" s="269" t="s">
        <v>19</v>
      </c>
      <c r="N145" s="270" t="s">
        <v>45</v>
      </c>
      <c r="O145" s="86"/>
      <c r="P145" s="216">
        <f>O145*H145</f>
        <v>0</v>
      </c>
      <c r="Q145" s="216">
        <v>6E-05</v>
      </c>
      <c r="R145" s="216">
        <f>Q145*H145</f>
        <v>0.007119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351</v>
      </c>
      <c r="AT145" s="218" t="s">
        <v>400</v>
      </c>
      <c r="AU145" s="218" t="s">
        <v>84</v>
      </c>
      <c r="AY145" s="19" t="s">
        <v>141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82</v>
      </c>
      <c r="BK145" s="219">
        <f>ROUND(I145*H145,2)</f>
        <v>0</v>
      </c>
      <c r="BL145" s="19" t="s">
        <v>245</v>
      </c>
      <c r="BM145" s="218" t="s">
        <v>1630</v>
      </c>
    </row>
    <row r="146" spans="1:51" s="14" customFormat="1" ht="12">
      <c r="A146" s="14"/>
      <c r="B146" s="236"/>
      <c r="C146" s="237"/>
      <c r="D146" s="227" t="s">
        <v>152</v>
      </c>
      <c r="E146" s="237"/>
      <c r="F146" s="239" t="s">
        <v>1631</v>
      </c>
      <c r="G146" s="237"/>
      <c r="H146" s="240">
        <v>118.65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152</v>
      </c>
      <c r="AU146" s="246" t="s">
        <v>84</v>
      </c>
      <c r="AV146" s="14" t="s">
        <v>84</v>
      </c>
      <c r="AW146" s="14" t="s">
        <v>4</v>
      </c>
      <c r="AX146" s="14" t="s">
        <v>82</v>
      </c>
      <c r="AY146" s="246" t="s">
        <v>141</v>
      </c>
    </row>
    <row r="147" spans="1:65" s="2" customFormat="1" ht="16.5" customHeight="1">
      <c r="A147" s="40"/>
      <c r="B147" s="41"/>
      <c r="C147" s="261" t="s">
        <v>262</v>
      </c>
      <c r="D147" s="261" t="s">
        <v>400</v>
      </c>
      <c r="E147" s="262" t="s">
        <v>1632</v>
      </c>
      <c r="F147" s="263" t="s">
        <v>1633</v>
      </c>
      <c r="G147" s="264" t="s">
        <v>259</v>
      </c>
      <c r="H147" s="265">
        <v>29.4</v>
      </c>
      <c r="I147" s="266"/>
      <c r="J147" s="267">
        <f>ROUND(I147*H147,2)</f>
        <v>0</v>
      </c>
      <c r="K147" s="263" t="s">
        <v>148</v>
      </c>
      <c r="L147" s="268"/>
      <c r="M147" s="269" t="s">
        <v>19</v>
      </c>
      <c r="N147" s="270" t="s">
        <v>45</v>
      </c>
      <c r="O147" s="86"/>
      <c r="P147" s="216">
        <f>O147*H147</f>
        <v>0</v>
      </c>
      <c r="Q147" s="216">
        <v>0.00026</v>
      </c>
      <c r="R147" s="216">
        <f>Q147*H147</f>
        <v>0.007643999999999999</v>
      </c>
      <c r="S147" s="216">
        <v>0</v>
      </c>
      <c r="T147" s="21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351</v>
      </c>
      <c r="AT147" s="218" t="s">
        <v>400</v>
      </c>
      <c r="AU147" s="218" t="s">
        <v>84</v>
      </c>
      <c r="AY147" s="19" t="s">
        <v>141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82</v>
      </c>
      <c r="BK147" s="219">
        <f>ROUND(I147*H147,2)</f>
        <v>0</v>
      </c>
      <c r="BL147" s="19" t="s">
        <v>245</v>
      </c>
      <c r="BM147" s="218" t="s">
        <v>1634</v>
      </c>
    </row>
    <row r="148" spans="1:51" s="14" customFormat="1" ht="12">
      <c r="A148" s="14"/>
      <c r="B148" s="236"/>
      <c r="C148" s="237"/>
      <c r="D148" s="227" t="s">
        <v>152</v>
      </c>
      <c r="E148" s="237"/>
      <c r="F148" s="239" t="s">
        <v>1635</v>
      </c>
      <c r="G148" s="237"/>
      <c r="H148" s="240">
        <v>29.4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152</v>
      </c>
      <c r="AU148" s="246" t="s">
        <v>84</v>
      </c>
      <c r="AV148" s="14" t="s">
        <v>84</v>
      </c>
      <c r="AW148" s="14" t="s">
        <v>4</v>
      </c>
      <c r="AX148" s="14" t="s">
        <v>82</v>
      </c>
      <c r="AY148" s="246" t="s">
        <v>141</v>
      </c>
    </row>
    <row r="149" spans="1:65" s="2" customFormat="1" ht="16.5" customHeight="1">
      <c r="A149" s="40"/>
      <c r="B149" s="41"/>
      <c r="C149" s="207" t="s">
        <v>269</v>
      </c>
      <c r="D149" s="207" t="s">
        <v>144</v>
      </c>
      <c r="E149" s="208" t="s">
        <v>1636</v>
      </c>
      <c r="F149" s="209" t="s">
        <v>1637</v>
      </c>
      <c r="G149" s="210" t="s">
        <v>259</v>
      </c>
      <c r="H149" s="211">
        <v>161</v>
      </c>
      <c r="I149" s="212"/>
      <c r="J149" s="213">
        <f>ROUND(I149*H149,2)</f>
        <v>0</v>
      </c>
      <c r="K149" s="209" t="s">
        <v>148</v>
      </c>
      <c r="L149" s="46"/>
      <c r="M149" s="214" t="s">
        <v>19</v>
      </c>
      <c r="N149" s="215" t="s">
        <v>45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245</v>
      </c>
      <c r="AT149" s="218" t="s">
        <v>144</v>
      </c>
      <c r="AU149" s="218" t="s">
        <v>84</v>
      </c>
      <c r="AY149" s="19" t="s">
        <v>141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82</v>
      </c>
      <c r="BK149" s="219">
        <f>ROUND(I149*H149,2)</f>
        <v>0</v>
      </c>
      <c r="BL149" s="19" t="s">
        <v>245</v>
      </c>
      <c r="BM149" s="218" t="s">
        <v>1638</v>
      </c>
    </row>
    <row r="150" spans="1:47" s="2" customFormat="1" ht="12">
      <c r="A150" s="40"/>
      <c r="B150" s="41"/>
      <c r="C150" s="42"/>
      <c r="D150" s="220" t="s">
        <v>150</v>
      </c>
      <c r="E150" s="42"/>
      <c r="F150" s="221" t="s">
        <v>1639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150</v>
      </c>
      <c r="AU150" s="19" t="s">
        <v>84</v>
      </c>
    </row>
    <row r="151" spans="1:51" s="14" customFormat="1" ht="12">
      <c r="A151" s="14"/>
      <c r="B151" s="236"/>
      <c r="C151" s="237"/>
      <c r="D151" s="227" t="s">
        <v>152</v>
      </c>
      <c r="E151" s="238" t="s">
        <v>19</v>
      </c>
      <c r="F151" s="239" t="s">
        <v>1640</v>
      </c>
      <c r="G151" s="237"/>
      <c r="H151" s="240">
        <v>161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152</v>
      </c>
      <c r="AU151" s="246" t="s">
        <v>84</v>
      </c>
      <c r="AV151" s="14" t="s">
        <v>84</v>
      </c>
      <c r="AW151" s="14" t="s">
        <v>36</v>
      </c>
      <c r="AX151" s="14" t="s">
        <v>82</v>
      </c>
      <c r="AY151" s="246" t="s">
        <v>141</v>
      </c>
    </row>
    <row r="152" spans="1:65" s="2" customFormat="1" ht="24.15" customHeight="1">
      <c r="A152" s="40"/>
      <c r="B152" s="41"/>
      <c r="C152" s="261" t="s">
        <v>7</v>
      </c>
      <c r="D152" s="261" t="s">
        <v>400</v>
      </c>
      <c r="E152" s="262" t="s">
        <v>1031</v>
      </c>
      <c r="F152" s="263" t="s">
        <v>1641</v>
      </c>
      <c r="G152" s="264" t="s">
        <v>259</v>
      </c>
      <c r="H152" s="265">
        <v>169.05</v>
      </c>
      <c r="I152" s="266"/>
      <c r="J152" s="267">
        <f>ROUND(I152*H152,2)</f>
        <v>0</v>
      </c>
      <c r="K152" s="263" t="s">
        <v>19</v>
      </c>
      <c r="L152" s="268"/>
      <c r="M152" s="269" t="s">
        <v>19</v>
      </c>
      <c r="N152" s="270" t="s">
        <v>45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351</v>
      </c>
      <c r="AT152" s="218" t="s">
        <v>400</v>
      </c>
      <c r="AU152" s="218" t="s">
        <v>84</v>
      </c>
      <c r="AY152" s="19" t="s">
        <v>141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82</v>
      </c>
      <c r="BK152" s="219">
        <f>ROUND(I152*H152,2)</f>
        <v>0</v>
      </c>
      <c r="BL152" s="19" t="s">
        <v>245</v>
      </c>
      <c r="BM152" s="218" t="s">
        <v>1642</v>
      </c>
    </row>
    <row r="153" spans="1:51" s="14" customFormat="1" ht="12">
      <c r="A153" s="14"/>
      <c r="B153" s="236"/>
      <c r="C153" s="237"/>
      <c r="D153" s="227" t="s">
        <v>152</v>
      </c>
      <c r="E153" s="237"/>
      <c r="F153" s="239" t="s">
        <v>1643</v>
      </c>
      <c r="G153" s="237"/>
      <c r="H153" s="240">
        <v>169.05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152</v>
      </c>
      <c r="AU153" s="246" t="s">
        <v>84</v>
      </c>
      <c r="AV153" s="14" t="s">
        <v>84</v>
      </c>
      <c r="AW153" s="14" t="s">
        <v>4</v>
      </c>
      <c r="AX153" s="14" t="s">
        <v>82</v>
      </c>
      <c r="AY153" s="246" t="s">
        <v>141</v>
      </c>
    </row>
    <row r="154" spans="1:65" s="2" customFormat="1" ht="16.5" customHeight="1">
      <c r="A154" s="40"/>
      <c r="B154" s="41"/>
      <c r="C154" s="207" t="s">
        <v>281</v>
      </c>
      <c r="D154" s="207" t="s">
        <v>144</v>
      </c>
      <c r="E154" s="208" t="s">
        <v>1644</v>
      </c>
      <c r="F154" s="209" t="s">
        <v>1645</v>
      </c>
      <c r="G154" s="210" t="s">
        <v>259</v>
      </c>
      <c r="H154" s="211">
        <v>100</v>
      </c>
      <c r="I154" s="212"/>
      <c r="J154" s="213">
        <f>ROUND(I154*H154,2)</f>
        <v>0</v>
      </c>
      <c r="K154" s="209" t="s">
        <v>148</v>
      </c>
      <c r="L154" s="46"/>
      <c r="M154" s="214" t="s">
        <v>19</v>
      </c>
      <c r="N154" s="215" t="s">
        <v>45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245</v>
      </c>
      <c r="AT154" s="218" t="s">
        <v>144</v>
      </c>
      <c r="AU154" s="218" t="s">
        <v>84</v>
      </c>
      <c r="AY154" s="19" t="s">
        <v>141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82</v>
      </c>
      <c r="BK154" s="219">
        <f>ROUND(I154*H154,2)</f>
        <v>0</v>
      </c>
      <c r="BL154" s="19" t="s">
        <v>245</v>
      </c>
      <c r="BM154" s="218" t="s">
        <v>1646</v>
      </c>
    </row>
    <row r="155" spans="1:47" s="2" customFormat="1" ht="12">
      <c r="A155" s="40"/>
      <c r="B155" s="41"/>
      <c r="C155" s="42"/>
      <c r="D155" s="220" t="s">
        <v>150</v>
      </c>
      <c r="E155" s="42"/>
      <c r="F155" s="221" t="s">
        <v>1647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150</v>
      </c>
      <c r="AU155" s="19" t="s">
        <v>84</v>
      </c>
    </row>
    <row r="156" spans="1:65" s="2" customFormat="1" ht="16.5" customHeight="1">
      <c r="A156" s="40"/>
      <c r="B156" s="41"/>
      <c r="C156" s="261" t="s">
        <v>286</v>
      </c>
      <c r="D156" s="261" t="s">
        <v>400</v>
      </c>
      <c r="E156" s="262" t="s">
        <v>1648</v>
      </c>
      <c r="F156" s="263" t="s">
        <v>1649</v>
      </c>
      <c r="G156" s="264" t="s">
        <v>259</v>
      </c>
      <c r="H156" s="265">
        <v>100</v>
      </c>
      <c r="I156" s="266"/>
      <c r="J156" s="267">
        <f>ROUND(I156*H156,2)</f>
        <v>0</v>
      </c>
      <c r="K156" s="263" t="s">
        <v>148</v>
      </c>
      <c r="L156" s="268"/>
      <c r="M156" s="269" t="s">
        <v>19</v>
      </c>
      <c r="N156" s="270" t="s">
        <v>45</v>
      </c>
      <c r="O156" s="86"/>
      <c r="P156" s="216">
        <f>O156*H156</f>
        <v>0</v>
      </c>
      <c r="Q156" s="216">
        <v>0.0019</v>
      </c>
      <c r="R156" s="216">
        <f>Q156*H156</f>
        <v>0.19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351</v>
      </c>
      <c r="AT156" s="218" t="s">
        <v>400</v>
      </c>
      <c r="AU156" s="218" t="s">
        <v>84</v>
      </c>
      <c r="AY156" s="19" t="s">
        <v>141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82</v>
      </c>
      <c r="BK156" s="219">
        <f>ROUND(I156*H156,2)</f>
        <v>0</v>
      </c>
      <c r="BL156" s="19" t="s">
        <v>245</v>
      </c>
      <c r="BM156" s="218" t="s">
        <v>1650</v>
      </c>
    </row>
    <row r="157" spans="1:65" s="2" customFormat="1" ht="16.5" customHeight="1">
      <c r="A157" s="40"/>
      <c r="B157" s="41"/>
      <c r="C157" s="207" t="s">
        <v>301</v>
      </c>
      <c r="D157" s="207" t="s">
        <v>144</v>
      </c>
      <c r="E157" s="208" t="s">
        <v>1651</v>
      </c>
      <c r="F157" s="209" t="s">
        <v>1652</v>
      </c>
      <c r="G157" s="210" t="s">
        <v>242</v>
      </c>
      <c r="H157" s="211">
        <v>50</v>
      </c>
      <c r="I157" s="212"/>
      <c r="J157" s="213">
        <f>ROUND(I157*H157,2)</f>
        <v>0</v>
      </c>
      <c r="K157" s="209" t="s">
        <v>148</v>
      </c>
      <c r="L157" s="46"/>
      <c r="M157" s="214" t="s">
        <v>19</v>
      </c>
      <c r="N157" s="215" t="s">
        <v>45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245</v>
      </c>
      <c r="AT157" s="218" t="s">
        <v>144</v>
      </c>
      <c r="AU157" s="218" t="s">
        <v>84</v>
      </c>
      <c r="AY157" s="19" t="s">
        <v>141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82</v>
      </c>
      <c r="BK157" s="219">
        <f>ROUND(I157*H157,2)</f>
        <v>0</v>
      </c>
      <c r="BL157" s="19" t="s">
        <v>245</v>
      </c>
      <c r="BM157" s="218" t="s">
        <v>1653</v>
      </c>
    </row>
    <row r="158" spans="1:47" s="2" customFormat="1" ht="12">
      <c r="A158" s="40"/>
      <c r="B158" s="41"/>
      <c r="C158" s="42"/>
      <c r="D158" s="220" t="s">
        <v>150</v>
      </c>
      <c r="E158" s="42"/>
      <c r="F158" s="221" t="s">
        <v>1654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150</v>
      </c>
      <c r="AU158" s="19" t="s">
        <v>84</v>
      </c>
    </row>
    <row r="159" spans="1:65" s="2" customFormat="1" ht="16.5" customHeight="1">
      <c r="A159" s="40"/>
      <c r="B159" s="41"/>
      <c r="C159" s="261" t="s">
        <v>308</v>
      </c>
      <c r="D159" s="261" t="s">
        <v>400</v>
      </c>
      <c r="E159" s="262" t="s">
        <v>1655</v>
      </c>
      <c r="F159" s="263" t="s">
        <v>1656</v>
      </c>
      <c r="G159" s="264" t="s">
        <v>242</v>
      </c>
      <c r="H159" s="265">
        <v>50</v>
      </c>
      <c r="I159" s="266"/>
      <c r="J159" s="267">
        <f>ROUND(I159*H159,2)</f>
        <v>0</v>
      </c>
      <c r="K159" s="263" t="s">
        <v>148</v>
      </c>
      <c r="L159" s="268"/>
      <c r="M159" s="269" t="s">
        <v>19</v>
      </c>
      <c r="N159" s="270" t="s">
        <v>45</v>
      </c>
      <c r="O159" s="86"/>
      <c r="P159" s="216">
        <f>O159*H159</f>
        <v>0</v>
      </c>
      <c r="Q159" s="216">
        <v>0.00045</v>
      </c>
      <c r="R159" s="216">
        <f>Q159*H159</f>
        <v>0.0225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351</v>
      </c>
      <c r="AT159" s="218" t="s">
        <v>400</v>
      </c>
      <c r="AU159" s="218" t="s">
        <v>84</v>
      </c>
      <c r="AY159" s="19" t="s">
        <v>141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82</v>
      </c>
      <c r="BK159" s="219">
        <f>ROUND(I159*H159,2)</f>
        <v>0</v>
      </c>
      <c r="BL159" s="19" t="s">
        <v>245</v>
      </c>
      <c r="BM159" s="218" t="s">
        <v>1657</v>
      </c>
    </row>
    <row r="160" spans="1:65" s="2" customFormat="1" ht="16.5" customHeight="1">
      <c r="A160" s="40"/>
      <c r="B160" s="41"/>
      <c r="C160" s="207" t="s">
        <v>313</v>
      </c>
      <c r="D160" s="207" t="s">
        <v>144</v>
      </c>
      <c r="E160" s="208" t="s">
        <v>1658</v>
      </c>
      <c r="F160" s="209" t="s">
        <v>1659</v>
      </c>
      <c r="G160" s="210" t="s">
        <v>242</v>
      </c>
      <c r="H160" s="211">
        <v>200</v>
      </c>
      <c r="I160" s="212"/>
      <c r="J160" s="213">
        <f>ROUND(I160*H160,2)</f>
        <v>0</v>
      </c>
      <c r="K160" s="209" t="s">
        <v>148</v>
      </c>
      <c r="L160" s="46"/>
      <c r="M160" s="214" t="s">
        <v>19</v>
      </c>
      <c r="N160" s="215" t="s">
        <v>45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245</v>
      </c>
      <c r="AT160" s="218" t="s">
        <v>144</v>
      </c>
      <c r="AU160" s="218" t="s">
        <v>84</v>
      </c>
      <c r="AY160" s="19" t="s">
        <v>141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82</v>
      </c>
      <c r="BK160" s="219">
        <f>ROUND(I160*H160,2)</f>
        <v>0</v>
      </c>
      <c r="BL160" s="19" t="s">
        <v>245</v>
      </c>
      <c r="BM160" s="218" t="s">
        <v>1660</v>
      </c>
    </row>
    <row r="161" spans="1:47" s="2" customFormat="1" ht="12">
      <c r="A161" s="40"/>
      <c r="B161" s="41"/>
      <c r="C161" s="42"/>
      <c r="D161" s="220" t="s">
        <v>150</v>
      </c>
      <c r="E161" s="42"/>
      <c r="F161" s="221" t="s">
        <v>1661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150</v>
      </c>
      <c r="AU161" s="19" t="s">
        <v>84</v>
      </c>
    </row>
    <row r="162" spans="1:65" s="2" customFormat="1" ht="16.5" customHeight="1">
      <c r="A162" s="40"/>
      <c r="B162" s="41"/>
      <c r="C162" s="261" t="s">
        <v>318</v>
      </c>
      <c r="D162" s="261" t="s">
        <v>400</v>
      </c>
      <c r="E162" s="262" t="s">
        <v>1662</v>
      </c>
      <c r="F162" s="263" t="s">
        <v>1663</v>
      </c>
      <c r="G162" s="264" t="s">
        <v>242</v>
      </c>
      <c r="H162" s="265">
        <v>200</v>
      </c>
      <c r="I162" s="266"/>
      <c r="J162" s="267">
        <f>ROUND(I162*H162,2)</f>
        <v>0</v>
      </c>
      <c r="K162" s="263" t="s">
        <v>148</v>
      </c>
      <c r="L162" s="268"/>
      <c r="M162" s="269" t="s">
        <v>19</v>
      </c>
      <c r="N162" s="270" t="s">
        <v>45</v>
      </c>
      <c r="O162" s="86"/>
      <c r="P162" s="216">
        <f>O162*H162</f>
        <v>0</v>
      </c>
      <c r="Q162" s="216">
        <v>9E-05</v>
      </c>
      <c r="R162" s="216">
        <f>Q162*H162</f>
        <v>0.018000000000000002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351</v>
      </c>
      <c r="AT162" s="218" t="s">
        <v>400</v>
      </c>
      <c r="AU162" s="218" t="s">
        <v>84</v>
      </c>
      <c r="AY162" s="19" t="s">
        <v>141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82</v>
      </c>
      <c r="BK162" s="219">
        <f>ROUND(I162*H162,2)</f>
        <v>0</v>
      </c>
      <c r="BL162" s="19" t="s">
        <v>245</v>
      </c>
      <c r="BM162" s="218" t="s">
        <v>1664</v>
      </c>
    </row>
    <row r="163" spans="1:65" s="2" customFormat="1" ht="16.5" customHeight="1">
      <c r="A163" s="40"/>
      <c r="B163" s="41"/>
      <c r="C163" s="207" t="s">
        <v>323</v>
      </c>
      <c r="D163" s="207" t="s">
        <v>144</v>
      </c>
      <c r="E163" s="208" t="s">
        <v>1665</v>
      </c>
      <c r="F163" s="209" t="s">
        <v>1666</v>
      </c>
      <c r="G163" s="210" t="s">
        <v>259</v>
      </c>
      <c r="H163" s="211">
        <v>5640</v>
      </c>
      <c r="I163" s="212"/>
      <c r="J163" s="213">
        <f>ROUND(I163*H163,2)</f>
        <v>0</v>
      </c>
      <c r="K163" s="209" t="s">
        <v>148</v>
      </c>
      <c r="L163" s="46"/>
      <c r="M163" s="214" t="s">
        <v>19</v>
      </c>
      <c r="N163" s="215" t="s">
        <v>45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245</v>
      </c>
      <c r="AT163" s="218" t="s">
        <v>144</v>
      </c>
      <c r="AU163" s="218" t="s">
        <v>84</v>
      </c>
      <c r="AY163" s="19" t="s">
        <v>141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82</v>
      </c>
      <c r="BK163" s="219">
        <f>ROUND(I163*H163,2)</f>
        <v>0</v>
      </c>
      <c r="BL163" s="19" t="s">
        <v>245</v>
      </c>
      <c r="BM163" s="218" t="s">
        <v>1667</v>
      </c>
    </row>
    <row r="164" spans="1:47" s="2" customFormat="1" ht="12">
      <c r="A164" s="40"/>
      <c r="B164" s="41"/>
      <c r="C164" s="42"/>
      <c r="D164" s="220" t="s">
        <v>150</v>
      </c>
      <c r="E164" s="42"/>
      <c r="F164" s="221" t="s">
        <v>1668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150</v>
      </c>
      <c r="AU164" s="19" t="s">
        <v>84</v>
      </c>
    </row>
    <row r="165" spans="1:65" s="2" customFormat="1" ht="21.75" customHeight="1">
      <c r="A165" s="40"/>
      <c r="B165" s="41"/>
      <c r="C165" s="261" t="s">
        <v>330</v>
      </c>
      <c r="D165" s="261" t="s">
        <v>400</v>
      </c>
      <c r="E165" s="262" t="s">
        <v>1669</v>
      </c>
      <c r="F165" s="263" t="s">
        <v>1670</v>
      </c>
      <c r="G165" s="264" t="s">
        <v>259</v>
      </c>
      <c r="H165" s="265">
        <v>6768</v>
      </c>
      <c r="I165" s="266"/>
      <c r="J165" s="267">
        <f>ROUND(I165*H165,2)</f>
        <v>0</v>
      </c>
      <c r="K165" s="263" t="s">
        <v>148</v>
      </c>
      <c r="L165" s="268"/>
      <c r="M165" s="269" t="s">
        <v>19</v>
      </c>
      <c r="N165" s="270" t="s">
        <v>45</v>
      </c>
      <c r="O165" s="86"/>
      <c r="P165" s="216">
        <f>O165*H165</f>
        <v>0</v>
      </c>
      <c r="Q165" s="216">
        <v>6E-05</v>
      </c>
      <c r="R165" s="216">
        <f>Q165*H165</f>
        <v>0.40608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351</v>
      </c>
      <c r="AT165" s="218" t="s">
        <v>400</v>
      </c>
      <c r="AU165" s="218" t="s">
        <v>84</v>
      </c>
      <c r="AY165" s="19" t="s">
        <v>141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82</v>
      </c>
      <c r="BK165" s="219">
        <f>ROUND(I165*H165,2)</f>
        <v>0</v>
      </c>
      <c r="BL165" s="19" t="s">
        <v>245</v>
      </c>
      <c r="BM165" s="218" t="s">
        <v>1671</v>
      </c>
    </row>
    <row r="166" spans="1:51" s="14" customFormat="1" ht="12">
      <c r="A166" s="14"/>
      <c r="B166" s="236"/>
      <c r="C166" s="237"/>
      <c r="D166" s="227" t="s">
        <v>152</v>
      </c>
      <c r="E166" s="237"/>
      <c r="F166" s="239" t="s">
        <v>1672</v>
      </c>
      <c r="G166" s="237"/>
      <c r="H166" s="240">
        <v>6768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152</v>
      </c>
      <c r="AU166" s="246" t="s">
        <v>84</v>
      </c>
      <c r="AV166" s="14" t="s">
        <v>84</v>
      </c>
      <c r="AW166" s="14" t="s">
        <v>4</v>
      </c>
      <c r="AX166" s="14" t="s">
        <v>82</v>
      </c>
      <c r="AY166" s="246" t="s">
        <v>141</v>
      </c>
    </row>
    <row r="167" spans="1:65" s="2" customFormat="1" ht="24.15" customHeight="1">
      <c r="A167" s="40"/>
      <c r="B167" s="41"/>
      <c r="C167" s="207" t="s">
        <v>340</v>
      </c>
      <c r="D167" s="207" t="s">
        <v>144</v>
      </c>
      <c r="E167" s="208" t="s">
        <v>713</v>
      </c>
      <c r="F167" s="209" t="s">
        <v>714</v>
      </c>
      <c r="G167" s="210" t="s">
        <v>242</v>
      </c>
      <c r="H167" s="211">
        <v>61</v>
      </c>
      <c r="I167" s="212"/>
      <c r="J167" s="213">
        <f>ROUND(I167*H167,2)</f>
        <v>0</v>
      </c>
      <c r="K167" s="209" t="s">
        <v>148</v>
      </c>
      <c r="L167" s="46"/>
      <c r="M167" s="214" t="s">
        <v>19</v>
      </c>
      <c r="N167" s="215" t="s">
        <v>45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245</v>
      </c>
      <c r="AT167" s="218" t="s">
        <v>144</v>
      </c>
      <c r="AU167" s="218" t="s">
        <v>84</v>
      </c>
      <c r="AY167" s="19" t="s">
        <v>141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82</v>
      </c>
      <c r="BK167" s="219">
        <f>ROUND(I167*H167,2)</f>
        <v>0</v>
      </c>
      <c r="BL167" s="19" t="s">
        <v>245</v>
      </c>
      <c r="BM167" s="218" t="s">
        <v>1673</v>
      </c>
    </row>
    <row r="168" spans="1:47" s="2" customFormat="1" ht="12">
      <c r="A168" s="40"/>
      <c r="B168" s="41"/>
      <c r="C168" s="42"/>
      <c r="D168" s="220" t="s">
        <v>150</v>
      </c>
      <c r="E168" s="42"/>
      <c r="F168" s="221" t="s">
        <v>716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150</v>
      </c>
      <c r="AU168" s="19" t="s">
        <v>84</v>
      </c>
    </row>
    <row r="169" spans="1:51" s="14" customFormat="1" ht="12">
      <c r="A169" s="14"/>
      <c r="B169" s="236"/>
      <c r="C169" s="237"/>
      <c r="D169" s="227" t="s">
        <v>152</v>
      </c>
      <c r="E169" s="238" t="s">
        <v>19</v>
      </c>
      <c r="F169" s="239" t="s">
        <v>1674</v>
      </c>
      <c r="G169" s="237"/>
      <c r="H169" s="240">
        <v>61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152</v>
      </c>
      <c r="AU169" s="246" t="s">
        <v>84</v>
      </c>
      <c r="AV169" s="14" t="s">
        <v>84</v>
      </c>
      <c r="AW169" s="14" t="s">
        <v>36</v>
      </c>
      <c r="AX169" s="14" t="s">
        <v>82</v>
      </c>
      <c r="AY169" s="246" t="s">
        <v>141</v>
      </c>
    </row>
    <row r="170" spans="1:65" s="2" customFormat="1" ht="16.5" customHeight="1">
      <c r="A170" s="40"/>
      <c r="B170" s="41"/>
      <c r="C170" s="261" t="s">
        <v>346</v>
      </c>
      <c r="D170" s="261" t="s">
        <v>400</v>
      </c>
      <c r="E170" s="262" t="s">
        <v>1675</v>
      </c>
      <c r="F170" s="263" t="s">
        <v>1676</v>
      </c>
      <c r="G170" s="264" t="s">
        <v>242</v>
      </c>
      <c r="H170" s="265">
        <v>122</v>
      </c>
      <c r="I170" s="266"/>
      <c r="J170" s="267">
        <f>ROUND(I170*H170,2)</f>
        <v>0</v>
      </c>
      <c r="K170" s="263" t="s">
        <v>19</v>
      </c>
      <c r="L170" s="268"/>
      <c r="M170" s="269" t="s">
        <v>19</v>
      </c>
      <c r="N170" s="270" t="s">
        <v>45</v>
      </c>
      <c r="O170" s="86"/>
      <c r="P170" s="216">
        <f>O170*H170</f>
        <v>0</v>
      </c>
      <c r="Q170" s="216">
        <v>0.0001</v>
      </c>
      <c r="R170" s="216">
        <f>Q170*H170</f>
        <v>0.0122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351</v>
      </c>
      <c r="AT170" s="218" t="s">
        <v>400</v>
      </c>
      <c r="AU170" s="218" t="s">
        <v>84</v>
      </c>
      <c r="AY170" s="19" t="s">
        <v>141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82</v>
      </c>
      <c r="BK170" s="219">
        <f>ROUND(I170*H170,2)</f>
        <v>0</v>
      </c>
      <c r="BL170" s="19" t="s">
        <v>245</v>
      </c>
      <c r="BM170" s="218" t="s">
        <v>1677</v>
      </c>
    </row>
    <row r="171" spans="1:65" s="2" customFormat="1" ht="16.5" customHeight="1">
      <c r="A171" s="40"/>
      <c r="B171" s="41"/>
      <c r="C171" s="261" t="s">
        <v>351</v>
      </c>
      <c r="D171" s="261" t="s">
        <v>400</v>
      </c>
      <c r="E171" s="262" t="s">
        <v>1678</v>
      </c>
      <c r="F171" s="263" t="s">
        <v>1679</v>
      </c>
      <c r="G171" s="264" t="s">
        <v>242</v>
      </c>
      <c r="H171" s="265">
        <v>61</v>
      </c>
      <c r="I171" s="266"/>
      <c r="J171" s="267">
        <f>ROUND(I171*H171,2)</f>
        <v>0</v>
      </c>
      <c r="K171" s="263" t="s">
        <v>148</v>
      </c>
      <c r="L171" s="268"/>
      <c r="M171" s="269" t="s">
        <v>19</v>
      </c>
      <c r="N171" s="270" t="s">
        <v>45</v>
      </c>
      <c r="O171" s="86"/>
      <c r="P171" s="216">
        <f>O171*H171</f>
        <v>0</v>
      </c>
      <c r="Q171" s="216">
        <v>0.00015</v>
      </c>
      <c r="R171" s="216">
        <f>Q171*H171</f>
        <v>0.009149999999999998</v>
      </c>
      <c r="S171" s="216">
        <v>0</v>
      </c>
      <c r="T171" s="21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351</v>
      </c>
      <c r="AT171" s="218" t="s">
        <v>400</v>
      </c>
      <c r="AU171" s="218" t="s">
        <v>84</v>
      </c>
      <c r="AY171" s="19" t="s">
        <v>141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82</v>
      </c>
      <c r="BK171" s="219">
        <f>ROUND(I171*H171,2)</f>
        <v>0</v>
      </c>
      <c r="BL171" s="19" t="s">
        <v>245</v>
      </c>
      <c r="BM171" s="218" t="s">
        <v>1680</v>
      </c>
    </row>
    <row r="172" spans="1:65" s="2" customFormat="1" ht="16.5" customHeight="1">
      <c r="A172" s="40"/>
      <c r="B172" s="41"/>
      <c r="C172" s="207" t="s">
        <v>405</v>
      </c>
      <c r="D172" s="207" t="s">
        <v>144</v>
      </c>
      <c r="E172" s="208" t="s">
        <v>1681</v>
      </c>
      <c r="F172" s="209" t="s">
        <v>1682</v>
      </c>
      <c r="G172" s="210" t="s">
        <v>600</v>
      </c>
      <c r="H172" s="211">
        <v>1</v>
      </c>
      <c r="I172" s="212"/>
      <c r="J172" s="213">
        <f>ROUND(I172*H172,2)</f>
        <v>0</v>
      </c>
      <c r="K172" s="209" t="s">
        <v>19</v>
      </c>
      <c r="L172" s="46"/>
      <c r="M172" s="214" t="s">
        <v>19</v>
      </c>
      <c r="N172" s="215" t="s">
        <v>45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245</v>
      </c>
      <c r="AT172" s="218" t="s">
        <v>144</v>
      </c>
      <c r="AU172" s="218" t="s">
        <v>84</v>
      </c>
      <c r="AY172" s="19" t="s">
        <v>141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82</v>
      </c>
      <c r="BK172" s="219">
        <f>ROUND(I172*H172,2)</f>
        <v>0</v>
      </c>
      <c r="BL172" s="19" t="s">
        <v>245</v>
      </c>
      <c r="BM172" s="218" t="s">
        <v>1683</v>
      </c>
    </row>
    <row r="173" spans="1:65" s="2" customFormat="1" ht="24.15" customHeight="1">
      <c r="A173" s="40"/>
      <c r="B173" s="41"/>
      <c r="C173" s="207" t="s">
        <v>358</v>
      </c>
      <c r="D173" s="207" t="s">
        <v>144</v>
      </c>
      <c r="E173" s="208" t="s">
        <v>734</v>
      </c>
      <c r="F173" s="209" t="s">
        <v>735</v>
      </c>
      <c r="G173" s="210" t="s">
        <v>408</v>
      </c>
      <c r="H173" s="271"/>
      <c r="I173" s="212"/>
      <c r="J173" s="213">
        <f>ROUND(I173*H173,2)</f>
        <v>0</v>
      </c>
      <c r="K173" s="209" t="s">
        <v>148</v>
      </c>
      <c r="L173" s="46"/>
      <c r="M173" s="214" t="s">
        <v>19</v>
      </c>
      <c r="N173" s="215" t="s">
        <v>45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245</v>
      </c>
      <c r="AT173" s="218" t="s">
        <v>144</v>
      </c>
      <c r="AU173" s="218" t="s">
        <v>84</v>
      </c>
      <c r="AY173" s="19" t="s">
        <v>141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82</v>
      </c>
      <c r="BK173" s="219">
        <f>ROUND(I173*H173,2)</f>
        <v>0</v>
      </c>
      <c r="BL173" s="19" t="s">
        <v>245</v>
      </c>
      <c r="BM173" s="218" t="s">
        <v>1684</v>
      </c>
    </row>
    <row r="174" spans="1:47" s="2" customFormat="1" ht="12">
      <c r="A174" s="40"/>
      <c r="B174" s="41"/>
      <c r="C174" s="42"/>
      <c r="D174" s="220" t="s">
        <v>150</v>
      </c>
      <c r="E174" s="42"/>
      <c r="F174" s="221" t="s">
        <v>737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150</v>
      </c>
      <c r="AU174" s="19" t="s">
        <v>84</v>
      </c>
    </row>
    <row r="175" spans="1:63" s="12" customFormat="1" ht="22.8" customHeight="1">
      <c r="A175" s="12"/>
      <c r="B175" s="191"/>
      <c r="C175" s="192"/>
      <c r="D175" s="193" t="s">
        <v>73</v>
      </c>
      <c r="E175" s="205" t="s">
        <v>846</v>
      </c>
      <c r="F175" s="205" t="s">
        <v>847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SUM(P176:P190)</f>
        <v>0</v>
      </c>
      <c r="Q175" s="199"/>
      <c r="R175" s="200">
        <f>SUM(R176:R190)</f>
        <v>0.0480096</v>
      </c>
      <c r="S175" s="199"/>
      <c r="T175" s="201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84</v>
      </c>
      <c r="AT175" s="203" t="s">
        <v>73</v>
      </c>
      <c r="AU175" s="203" t="s">
        <v>82</v>
      </c>
      <c r="AY175" s="202" t="s">
        <v>141</v>
      </c>
      <c r="BK175" s="204">
        <f>SUM(BK176:BK190)</f>
        <v>0</v>
      </c>
    </row>
    <row r="176" spans="1:65" s="2" customFormat="1" ht="33" customHeight="1">
      <c r="A176" s="40"/>
      <c r="B176" s="41"/>
      <c r="C176" s="207" t="s">
        <v>363</v>
      </c>
      <c r="D176" s="207" t="s">
        <v>144</v>
      </c>
      <c r="E176" s="208" t="s">
        <v>1685</v>
      </c>
      <c r="F176" s="209" t="s">
        <v>1686</v>
      </c>
      <c r="G176" s="210" t="s">
        <v>147</v>
      </c>
      <c r="H176" s="211">
        <v>2.04</v>
      </c>
      <c r="I176" s="212"/>
      <c r="J176" s="213">
        <f>ROUND(I176*H176,2)</f>
        <v>0</v>
      </c>
      <c r="K176" s="209" t="s">
        <v>148</v>
      </c>
      <c r="L176" s="46"/>
      <c r="M176" s="214" t="s">
        <v>19</v>
      </c>
      <c r="N176" s="215" t="s">
        <v>45</v>
      </c>
      <c r="O176" s="86"/>
      <c r="P176" s="216">
        <f>O176*H176</f>
        <v>0</v>
      </c>
      <c r="Q176" s="216">
        <v>0.01324</v>
      </c>
      <c r="R176" s="216">
        <f>Q176*H176</f>
        <v>0.0270096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245</v>
      </c>
      <c r="AT176" s="218" t="s">
        <v>144</v>
      </c>
      <c r="AU176" s="218" t="s">
        <v>84</v>
      </c>
      <c r="AY176" s="19" t="s">
        <v>141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82</v>
      </c>
      <c r="BK176" s="219">
        <f>ROUND(I176*H176,2)</f>
        <v>0</v>
      </c>
      <c r="BL176" s="19" t="s">
        <v>245</v>
      </c>
      <c r="BM176" s="218" t="s">
        <v>1687</v>
      </c>
    </row>
    <row r="177" spans="1:47" s="2" customFormat="1" ht="12">
      <c r="A177" s="40"/>
      <c r="B177" s="41"/>
      <c r="C177" s="42"/>
      <c r="D177" s="220" t="s">
        <v>150</v>
      </c>
      <c r="E177" s="42"/>
      <c r="F177" s="221" t="s">
        <v>1688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150</v>
      </c>
      <c r="AU177" s="19" t="s">
        <v>84</v>
      </c>
    </row>
    <row r="178" spans="1:51" s="14" customFormat="1" ht="12">
      <c r="A178" s="14"/>
      <c r="B178" s="236"/>
      <c r="C178" s="237"/>
      <c r="D178" s="227" t="s">
        <v>152</v>
      </c>
      <c r="E178" s="238" t="s">
        <v>19</v>
      </c>
      <c r="F178" s="239" t="s">
        <v>1689</v>
      </c>
      <c r="G178" s="237"/>
      <c r="H178" s="240">
        <v>0.8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152</v>
      </c>
      <c r="AU178" s="246" t="s">
        <v>84</v>
      </c>
      <c r="AV178" s="14" t="s">
        <v>84</v>
      </c>
      <c r="AW178" s="14" t="s">
        <v>36</v>
      </c>
      <c r="AX178" s="14" t="s">
        <v>74</v>
      </c>
      <c r="AY178" s="246" t="s">
        <v>141</v>
      </c>
    </row>
    <row r="179" spans="1:51" s="14" customFormat="1" ht="12">
      <c r="A179" s="14"/>
      <c r="B179" s="236"/>
      <c r="C179" s="237"/>
      <c r="D179" s="227" t="s">
        <v>152</v>
      </c>
      <c r="E179" s="238" t="s">
        <v>19</v>
      </c>
      <c r="F179" s="239" t="s">
        <v>1690</v>
      </c>
      <c r="G179" s="237"/>
      <c r="H179" s="240">
        <v>1.24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152</v>
      </c>
      <c r="AU179" s="246" t="s">
        <v>84</v>
      </c>
      <c r="AV179" s="14" t="s">
        <v>84</v>
      </c>
      <c r="AW179" s="14" t="s">
        <v>36</v>
      </c>
      <c r="AX179" s="14" t="s">
        <v>74</v>
      </c>
      <c r="AY179" s="246" t="s">
        <v>141</v>
      </c>
    </row>
    <row r="180" spans="1:51" s="15" customFormat="1" ht="12">
      <c r="A180" s="15"/>
      <c r="B180" s="247"/>
      <c r="C180" s="248"/>
      <c r="D180" s="227" t="s">
        <v>152</v>
      </c>
      <c r="E180" s="249" t="s">
        <v>19</v>
      </c>
      <c r="F180" s="250" t="s">
        <v>205</v>
      </c>
      <c r="G180" s="248"/>
      <c r="H180" s="251">
        <v>2.04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7" t="s">
        <v>152</v>
      </c>
      <c r="AU180" s="257" t="s">
        <v>84</v>
      </c>
      <c r="AV180" s="15" t="s">
        <v>142</v>
      </c>
      <c r="AW180" s="15" t="s">
        <v>36</v>
      </c>
      <c r="AX180" s="15" t="s">
        <v>82</v>
      </c>
      <c r="AY180" s="257" t="s">
        <v>141</v>
      </c>
    </row>
    <row r="181" spans="1:65" s="2" customFormat="1" ht="24.15" customHeight="1">
      <c r="A181" s="40"/>
      <c r="B181" s="41"/>
      <c r="C181" s="207" t="s">
        <v>369</v>
      </c>
      <c r="D181" s="207" t="s">
        <v>144</v>
      </c>
      <c r="E181" s="208" t="s">
        <v>1691</v>
      </c>
      <c r="F181" s="209" t="s">
        <v>1692</v>
      </c>
      <c r="G181" s="210" t="s">
        <v>242</v>
      </c>
      <c r="H181" s="211">
        <v>1</v>
      </c>
      <c r="I181" s="212"/>
      <c r="J181" s="213">
        <f>ROUND(I181*H181,2)</f>
        <v>0</v>
      </c>
      <c r="K181" s="209" t="s">
        <v>148</v>
      </c>
      <c r="L181" s="46"/>
      <c r="M181" s="214" t="s">
        <v>19</v>
      </c>
      <c r="N181" s="215" t="s">
        <v>45</v>
      </c>
      <c r="O181" s="86"/>
      <c r="P181" s="216">
        <f>O181*H181</f>
        <v>0</v>
      </c>
      <c r="Q181" s="216">
        <v>3E-05</v>
      </c>
      <c r="R181" s="216">
        <f>Q181*H181</f>
        <v>3E-05</v>
      </c>
      <c r="S181" s="216">
        <v>0</v>
      </c>
      <c r="T181" s="21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8" t="s">
        <v>245</v>
      </c>
      <c r="AT181" s="218" t="s">
        <v>144</v>
      </c>
      <c r="AU181" s="218" t="s">
        <v>84</v>
      </c>
      <c r="AY181" s="19" t="s">
        <v>141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9" t="s">
        <v>82</v>
      </c>
      <c r="BK181" s="219">
        <f>ROUND(I181*H181,2)</f>
        <v>0</v>
      </c>
      <c r="BL181" s="19" t="s">
        <v>245</v>
      </c>
      <c r="BM181" s="218" t="s">
        <v>1693</v>
      </c>
    </row>
    <row r="182" spans="1:47" s="2" customFormat="1" ht="12">
      <c r="A182" s="40"/>
      <c r="B182" s="41"/>
      <c r="C182" s="42"/>
      <c r="D182" s="220" t="s">
        <v>150</v>
      </c>
      <c r="E182" s="42"/>
      <c r="F182" s="221" t="s">
        <v>1694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150</v>
      </c>
      <c r="AU182" s="19" t="s">
        <v>84</v>
      </c>
    </row>
    <row r="183" spans="1:65" s="2" customFormat="1" ht="16.5" customHeight="1">
      <c r="A183" s="40"/>
      <c r="B183" s="41"/>
      <c r="C183" s="261" t="s">
        <v>374</v>
      </c>
      <c r="D183" s="261" t="s">
        <v>400</v>
      </c>
      <c r="E183" s="262" t="s">
        <v>1695</v>
      </c>
      <c r="F183" s="263" t="s">
        <v>1696</v>
      </c>
      <c r="G183" s="264" t="s">
        <v>242</v>
      </c>
      <c r="H183" s="265">
        <v>1</v>
      </c>
      <c r="I183" s="266"/>
      <c r="J183" s="267">
        <f>ROUND(I183*H183,2)</f>
        <v>0</v>
      </c>
      <c r="K183" s="263" t="s">
        <v>148</v>
      </c>
      <c r="L183" s="268"/>
      <c r="M183" s="269" t="s">
        <v>19</v>
      </c>
      <c r="N183" s="270" t="s">
        <v>45</v>
      </c>
      <c r="O183" s="86"/>
      <c r="P183" s="216">
        <f>O183*H183</f>
        <v>0</v>
      </c>
      <c r="Q183" s="216">
        <v>0.0009</v>
      </c>
      <c r="R183" s="216">
        <f>Q183*H183</f>
        <v>0.0009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351</v>
      </c>
      <c r="AT183" s="218" t="s">
        <v>400</v>
      </c>
      <c r="AU183" s="218" t="s">
        <v>84</v>
      </c>
      <c r="AY183" s="19" t="s">
        <v>141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82</v>
      </c>
      <c r="BK183" s="219">
        <f>ROUND(I183*H183,2)</f>
        <v>0</v>
      </c>
      <c r="BL183" s="19" t="s">
        <v>245</v>
      </c>
      <c r="BM183" s="218" t="s">
        <v>1697</v>
      </c>
    </row>
    <row r="184" spans="1:65" s="2" customFormat="1" ht="24.15" customHeight="1">
      <c r="A184" s="40"/>
      <c r="B184" s="41"/>
      <c r="C184" s="207" t="s">
        <v>379</v>
      </c>
      <c r="D184" s="207" t="s">
        <v>144</v>
      </c>
      <c r="E184" s="208" t="s">
        <v>1698</v>
      </c>
      <c r="F184" s="209" t="s">
        <v>1699</v>
      </c>
      <c r="G184" s="210" t="s">
        <v>242</v>
      </c>
      <c r="H184" s="211">
        <v>9</v>
      </c>
      <c r="I184" s="212"/>
      <c r="J184" s="213">
        <f>ROUND(I184*H184,2)</f>
        <v>0</v>
      </c>
      <c r="K184" s="209" t="s">
        <v>148</v>
      </c>
      <c r="L184" s="46"/>
      <c r="M184" s="214" t="s">
        <v>19</v>
      </c>
      <c r="N184" s="215" t="s">
        <v>45</v>
      </c>
      <c r="O184" s="86"/>
      <c r="P184" s="216">
        <f>O184*H184</f>
        <v>0</v>
      </c>
      <c r="Q184" s="216">
        <v>3E-05</v>
      </c>
      <c r="R184" s="216">
        <f>Q184*H184</f>
        <v>0.00027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245</v>
      </c>
      <c r="AT184" s="218" t="s">
        <v>144</v>
      </c>
      <c r="AU184" s="218" t="s">
        <v>84</v>
      </c>
      <c r="AY184" s="19" t="s">
        <v>141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82</v>
      </c>
      <c r="BK184" s="219">
        <f>ROUND(I184*H184,2)</f>
        <v>0</v>
      </c>
      <c r="BL184" s="19" t="s">
        <v>245</v>
      </c>
      <c r="BM184" s="218" t="s">
        <v>1700</v>
      </c>
    </row>
    <row r="185" spans="1:47" s="2" customFormat="1" ht="12">
      <c r="A185" s="40"/>
      <c r="B185" s="41"/>
      <c r="C185" s="42"/>
      <c r="D185" s="220" t="s">
        <v>150</v>
      </c>
      <c r="E185" s="42"/>
      <c r="F185" s="221" t="s">
        <v>1701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150</v>
      </c>
      <c r="AU185" s="19" t="s">
        <v>84</v>
      </c>
    </row>
    <row r="186" spans="1:65" s="2" customFormat="1" ht="16.5" customHeight="1">
      <c r="A186" s="40"/>
      <c r="B186" s="41"/>
      <c r="C186" s="261" t="s">
        <v>386</v>
      </c>
      <c r="D186" s="261" t="s">
        <v>400</v>
      </c>
      <c r="E186" s="262" t="s">
        <v>1702</v>
      </c>
      <c r="F186" s="263" t="s">
        <v>1703</v>
      </c>
      <c r="G186" s="264" t="s">
        <v>242</v>
      </c>
      <c r="H186" s="265">
        <v>9</v>
      </c>
      <c r="I186" s="266"/>
      <c r="J186" s="267">
        <f>ROUND(I186*H186,2)</f>
        <v>0</v>
      </c>
      <c r="K186" s="263" t="s">
        <v>148</v>
      </c>
      <c r="L186" s="268"/>
      <c r="M186" s="269" t="s">
        <v>19</v>
      </c>
      <c r="N186" s="270" t="s">
        <v>45</v>
      </c>
      <c r="O186" s="86"/>
      <c r="P186" s="216">
        <f>O186*H186</f>
        <v>0</v>
      </c>
      <c r="Q186" s="216">
        <v>0.0022</v>
      </c>
      <c r="R186" s="216">
        <f>Q186*H186</f>
        <v>0.0198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351</v>
      </c>
      <c r="AT186" s="218" t="s">
        <v>400</v>
      </c>
      <c r="AU186" s="218" t="s">
        <v>84</v>
      </c>
      <c r="AY186" s="19" t="s">
        <v>141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82</v>
      </c>
      <c r="BK186" s="219">
        <f>ROUND(I186*H186,2)</f>
        <v>0</v>
      </c>
      <c r="BL186" s="19" t="s">
        <v>245</v>
      </c>
      <c r="BM186" s="218" t="s">
        <v>1704</v>
      </c>
    </row>
    <row r="187" spans="1:65" s="2" customFormat="1" ht="37.8" customHeight="1">
      <c r="A187" s="40"/>
      <c r="B187" s="41"/>
      <c r="C187" s="207" t="s">
        <v>395</v>
      </c>
      <c r="D187" s="207" t="s">
        <v>144</v>
      </c>
      <c r="E187" s="208" t="s">
        <v>1705</v>
      </c>
      <c r="F187" s="209" t="s">
        <v>1706</v>
      </c>
      <c r="G187" s="210" t="s">
        <v>272</v>
      </c>
      <c r="H187" s="211">
        <v>0.048</v>
      </c>
      <c r="I187" s="212"/>
      <c r="J187" s="213">
        <f>ROUND(I187*H187,2)</f>
        <v>0</v>
      </c>
      <c r="K187" s="209" t="s">
        <v>148</v>
      </c>
      <c r="L187" s="46"/>
      <c r="M187" s="214" t="s">
        <v>19</v>
      </c>
      <c r="N187" s="215" t="s">
        <v>45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245</v>
      </c>
      <c r="AT187" s="218" t="s">
        <v>144</v>
      </c>
      <c r="AU187" s="218" t="s">
        <v>84</v>
      </c>
      <c r="AY187" s="19" t="s">
        <v>141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82</v>
      </c>
      <c r="BK187" s="219">
        <f>ROUND(I187*H187,2)</f>
        <v>0</v>
      </c>
      <c r="BL187" s="19" t="s">
        <v>245</v>
      </c>
      <c r="BM187" s="218" t="s">
        <v>1707</v>
      </c>
    </row>
    <row r="188" spans="1:47" s="2" customFormat="1" ht="12">
      <c r="A188" s="40"/>
      <c r="B188" s="41"/>
      <c r="C188" s="42"/>
      <c r="D188" s="220" t="s">
        <v>150</v>
      </c>
      <c r="E188" s="42"/>
      <c r="F188" s="221" t="s">
        <v>1708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150</v>
      </c>
      <c r="AU188" s="19" t="s">
        <v>84</v>
      </c>
    </row>
    <row r="189" spans="1:65" s="2" customFormat="1" ht="37.8" customHeight="1">
      <c r="A189" s="40"/>
      <c r="B189" s="41"/>
      <c r="C189" s="207" t="s">
        <v>345</v>
      </c>
      <c r="D189" s="207" t="s">
        <v>144</v>
      </c>
      <c r="E189" s="208" t="s">
        <v>1709</v>
      </c>
      <c r="F189" s="209" t="s">
        <v>1710</v>
      </c>
      <c r="G189" s="210" t="s">
        <v>272</v>
      </c>
      <c r="H189" s="211">
        <v>0.048</v>
      </c>
      <c r="I189" s="212"/>
      <c r="J189" s="213">
        <f>ROUND(I189*H189,2)</f>
        <v>0</v>
      </c>
      <c r="K189" s="209" t="s">
        <v>148</v>
      </c>
      <c r="L189" s="46"/>
      <c r="M189" s="214" t="s">
        <v>19</v>
      </c>
      <c r="N189" s="215" t="s">
        <v>45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245</v>
      </c>
      <c r="AT189" s="218" t="s">
        <v>144</v>
      </c>
      <c r="AU189" s="218" t="s">
        <v>84</v>
      </c>
      <c r="AY189" s="19" t="s">
        <v>141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82</v>
      </c>
      <c r="BK189" s="219">
        <f>ROUND(I189*H189,2)</f>
        <v>0</v>
      </c>
      <c r="BL189" s="19" t="s">
        <v>245</v>
      </c>
      <c r="BM189" s="218" t="s">
        <v>1711</v>
      </c>
    </row>
    <row r="190" spans="1:47" s="2" customFormat="1" ht="12">
      <c r="A190" s="40"/>
      <c r="B190" s="41"/>
      <c r="C190" s="42"/>
      <c r="D190" s="220" t="s">
        <v>150</v>
      </c>
      <c r="E190" s="42"/>
      <c r="F190" s="221" t="s">
        <v>1712</v>
      </c>
      <c r="G190" s="42"/>
      <c r="H190" s="42"/>
      <c r="I190" s="222"/>
      <c r="J190" s="42"/>
      <c r="K190" s="42"/>
      <c r="L190" s="46"/>
      <c r="M190" s="272"/>
      <c r="N190" s="273"/>
      <c r="O190" s="274"/>
      <c r="P190" s="274"/>
      <c r="Q190" s="274"/>
      <c r="R190" s="274"/>
      <c r="S190" s="274"/>
      <c r="T190" s="2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150</v>
      </c>
      <c r="AU190" s="19" t="s">
        <v>84</v>
      </c>
    </row>
    <row r="191" spans="1:31" s="2" customFormat="1" ht="6.95" customHeight="1">
      <c r="A191" s="40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46"/>
      <c r="M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</sheetData>
  <sheetProtection password="CC20" sheet="1" objects="1" scenarios="1" formatColumns="0" formatRows="0" autoFilter="0"/>
  <autoFilter ref="C87:K19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612325101"/>
    <hyperlink ref="F95" r:id="rId2" display="https://podminky.urs.cz/item/CS_URS_2024_01/612325121"/>
    <hyperlink ref="F98" r:id="rId3" display="https://podminky.urs.cz/item/CS_URS_2024_01/612325222"/>
    <hyperlink ref="F101" r:id="rId4" display="https://podminky.urs.cz/item/CS_URS_2024_01/631311114"/>
    <hyperlink ref="F106" r:id="rId5" display="https://podminky.urs.cz/item/CS_URS_2024_01/977151114"/>
    <hyperlink ref="F113" r:id="rId6" display="https://podminky.urs.cz/item/CS_URS_2024_01/977151122"/>
    <hyperlink ref="F115" r:id="rId7" display="https://podminky.urs.cz/item/CS_URS_2024_01/977332122"/>
    <hyperlink ref="F118" r:id="rId8" display="https://podminky.urs.cz/item/CS_URS_2024_01/977343212"/>
    <hyperlink ref="F122" r:id="rId9" display="https://podminky.urs.cz/item/CS_URS_2024_01/997006512"/>
    <hyperlink ref="F124" r:id="rId10" display="https://podminky.urs.cz/item/CS_URS_2024_01/997006519"/>
    <hyperlink ref="F127" r:id="rId11" display="https://podminky.urs.cz/item/CS_URS_2024_01/997013214"/>
    <hyperlink ref="F129" r:id="rId12" display="https://podminky.urs.cz/item/CS_URS_2024_01/997013631"/>
    <hyperlink ref="F132" r:id="rId13" display="https://podminky.urs.cz/item/CS_URS_2024_01/998018003"/>
    <hyperlink ref="F136" r:id="rId14" display="https://podminky.urs.cz/item/CS_URS_2024_01/741112061"/>
    <hyperlink ref="F141" r:id="rId15" display="https://podminky.urs.cz/item/CS_URS_2024_01/742110002"/>
    <hyperlink ref="F150" r:id="rId16" display="https://podminky.urs.cz/item/CS_URS_2024_01/742110041"/>
    <hyperlink ref="F155" r:id="rId17" display="https://podminky.urs.cz/item/CS_URS_2024_01/742110104"/>
    <hyperlink ref="F158" r:id="rId18" display="https://podminky.urs.cz/item/CS_URS_2024_01/742110124"/>
    <hyperlink ref="F161" r:id="rId19" display="https://podminky.urs.cz/item/CS_URS_2024_01/742110161"/>
    <hyperlink ref="F164" r:id="rId20" display="https://podminky.urs.cz/item/CS_URS_2024_01/742124001"/>
    <hyperlink ref="F168" r:id="rId21" display="https://podminky.urs.cz/item/CS_URS_2024_01/742330044"/>
    <hyperlink ref="F174" r:id="rId22" display="https://podminky.urs.cz/item/CS_URS_2024_01/998742313"/>
    <hyperlink ref="F177" r:id="rId23" display="https://podminky.urs.cz/item/CS_URS_2024_01/763121415"/>
    <hyperlink ref="F182" r:id="rId24" display="https://podminky.urs.cz/item/CS_URS_2024_01/763172321"/>
    <hyperlink ref="F185" r:id="rId25" display="https://podminky.urs.cz/item/CS_URS_2024_01/763172353"/>
    <hyperlink ref="F188" r:id="rId26" display="https://podminky.urs.cz/item/CS_URS_2024_01/998763323"/>
    <hyperlink ref="F190" r:id="rId27" display="https://podminky.urs.cz/item/CS_URS_2024_01/99876333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FSV UK - DPS - stavebni cast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99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1713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9. 1. 2024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37</v>
      </c>
      <c r="E23" s="40"/>
      <c r="F23" s="40"/>
      <c r="G23" s="40"/>
      <c r="H23" s="40"/>
      <c r="I23" s="135" t="s">
        <v>26</v>
      </c>
      <c r="J23" s="139" t="s">
        <v>34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35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40</v>
      </c>
      <c r="E30" s="40"/>
      <c r="F30" s="40"/>
      <c r="G30" s="40"/>
      <c r="H30" s="40"/>
      <c r="I30" s="40"/>
      <c r="J30" s="147">
        <f>ROUND(J87,2)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42</v>
      </c>
      <c r="G32" s="40"/>
      <c r="H32" s="40"/>
      <c r="I32" s="148" t="s">
        <v>41</v>
      </c>
      <c r="J32" s="148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44</v>
      </c>
      <c r="E33" s="135" t="s">
        <v>45</v>
      </c>
      <c r="F33" s="150">
        <f>ROUND((SUM(BE87:BE141)),2)</f>
        <v>0</v>
      </c>
      <c r="G33" s="40"/>
      <c r="H33" s="40"/>
      <c r="I33" s="151">
        <v>0.21</v>
      </c>
      <c r="J33" s="150">
        <f>ROUND(((SUM(BE87:BE141))*I33),2)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0">
        <f>ROUND((SUM(BF87:BF141)),2)</f>
        <v>0</v>
      </c>
      <c r="G34" s="40"/>
      <c r="H34" s="40"/>
      <c r="I34" s="151">
        <v>0.12</v>
      </c>
      <c r="J34" s="150">
        <f>ROUND(((SUM(BF87:BF141))*I34),2)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0">
        <f>ROUND((SUM(BG87:BG141)),2)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0">
        <f>ROUND((SUM(BH87:BH141)),2)</f>
        <v>0</v>
      </c>
      <c r="G36" s="40"/>
      <c r="H36" s="40"/>
      <c r="I36" s="151">
        <v>0.12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0">
        <f>ROUND((SUM(BI87:BI141)),2)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FSV UK - DPS - stavebni cast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D23032a_04 - FSV UK - DPS - strukturovaná kabeláž - Opletalova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9. 1. 2024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Univerzita Karlova, Fakulta sociálních věd</v>
      </c>
      <c r="G54" s="42"/>
      <c r="H54" s="42"/>
      <c r="I54" s="34" t="s">
        <v>33</v>
      </c>
      <c r="J54" s="38" t="str">
        <f>E21</f>
        <v>Design4function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Design4function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J99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110</v>
      </c>
      <c r="E64" s="177"/>
      <c r="F64" s="177"/>
      <c r="G64" s="177"/>
      <c r="H64" s="177"/>
      <c r="I64" s="177"/>
      <c r="J64" s="178">
        <f>J113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111</v>
      </c>
      <c r="E65" s="171"/>
      <c r="F65" s="171"/>
      <c r="G65" s="171"/>
      <c r="H65" s="171"/>
      <c r="I65" s="171"/>
      <c r="J65" s="172">
        <f>J116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113</v>
      </c>
      <c r="E66" s="177"/>
      <c r="F66" s="177"/>
      <c r="G66" s="177"/>
      <c r="H66" s="177"/>
      <c r="I66" s="177"/>
      <c r="J66" s="178">
        <f>J117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114</v>
      </c>
      <c r="E67" s="177"/>
      <c r="F67" s="177"/>
      <c r="G67" s="177"/>
      <c r="H67" s="177"/>
      <c r="I67" s="177"/>
      <c r="J67" s="178">
        <f>J122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3" t="str">
        <f>E7</f>
        <v>FSV UK - DPS - stavebni cast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99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D23032a_04 - FSV UK - DPS - strukturovaná kabeláž - Opletalova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 </v>
      </c>
      <c r="G81" s="42"/>
      <c r="H81" s="42"/>
      <c r="I81" s="34" t="s">
        <v>23</v>
      </c>
      <c r="J81" s="74" t="str">
        <f>IF(J12="","",J12)</f>
        <v>9. 1. 2024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Univerzita Karlova, Fakulta sociálních věd</v>
      </c>
      <c r="G83" s="42"/>
      <c r="H83" s="42"/>
      <c r="I83" s="34" t="s">
        <v>33</v>
      </c>
      <c r="J83" s="38" t="str">
        <f>E21</f>
        <v>Design4function s.r.o.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37</v>
      </c>
      <c r="J84" s="38" t="str">
        <f>E24</f>
        <v>Design4function s.r.o.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0"/>
      <c r="B86" s="181"/>
      <c r="C86" s="182" t="s">
        <v>127</v>
      </c>
      <c r="D86" s="183" t="s">
        <v>59</v>
      </c>
      <c r="E86" s="183" t="s">
        <v>55</v>
      </c>
      <c r="F86" s="183" t="s">
        <v>56</v>
      </c>
      <c r="G86" s="183" t="s">
        <v>128</v>
      </c>
      <c r="H86" s="183" t="s">
        <v>129</v>
      </c>
      <c r="I86" s="183" t="s">
        <v>130</v>
      </c>
      <c r="J86" s="183" t="s">
        <v>103</v>
      </c>
      <c r="K86" s="184" t="s">
        <v>131</v>
      </c>
      <c r="L86" s="185"/>
      <c r="M86" s="94" t="s">
        <v>19</v>
      </c>
      <c r="N86" s="95" t="s">
        <v>44</v>
      </c>
      <c r="O86" s="95" t="s">
        <v>132</v>
      </c>
      <c r="P86" s="95" t="s">
        <v>133</v>
      </c>
      <c r="Q86" s="95" t="s">
        <v>134</v>
      </c>
      <c r="R86" s="95" t="s">
        <v>135</v>
      </c>
      <c r="S86" s="95" t="s">
        <v>136</v>
      </c>
      <c r="T86" s="96" t="s">
        <v>137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0"/>
      <c r="B87" s="41"/>
      <c r="C87" s="101" t="s">
        <v>138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P88+P116</f>
        <v>0</v>
      </c>
      <c r="Q87" s="98"/>
      <c r="R87" s="188">
        <f>R88+R116</f>
        <v>0.0706505</v>
      </c>
      <c r="S87" s="98"/>
      <c r="T87" s="189">
        <f>T88+T116</f>
        <v>0.021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104</v>
      </c>
      <c r="BK87" s="190">
        <f>BK88+BK116</f>
        <v>0</v>
      </c>
    </row>
    <row r="88" spans="1:63" s="12" customFormat="1" ht="25.9" customHeight="1">
      <c r="A88" s="12"/>
      <c r="B88" s="191"/>
      <c r="C88" s="192"/>
      <c r="D88" s="193" t="s">
        <v>73</v>
      </c>
      <c r="E88" s="194" t="s">
        <v>139</v>
      </c>
      <c r="F88" s="194" t="s">
        <v>140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P89+P99+P103+P113</f>
        <v>0</v>
      </c>
      <c r="Q88" s="199"/>
      <c r="R88" s="200">
        <f>R89+R99+R103+R113</f>
        <v>0.03186049999999999</v>
      </c>
      <c r="S88" s="199"/>
      <c r="T88" s="201">
        <f>T89+T99+T103+T113</f>
        <v>0.021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82</v>
      </c>
      <c r="AT88" s="203" t="s">
        <v>73</v>
      </c>
      <c r="AU88" s="203" t="s">
        <v>74</v>
      </c>
      <c r="AY88" s="202" t="s">
        <v>141</v>
      </c>
      <c r="BK88" s="204">
        <f>BK89+BK99+BK103+BK113</f>
        <v>0</v>
      </c>
    </row>
    <row r="89" spans="1:63" s="12" customFormat="1" ht="22.8" customHeight="1">
      <c r="A89" s="12"/>
      <c r="B89" s="191"/>
      <c r="C89" s="192"/>
      <c r="D89" s="193" t="s">
        <v>73</v>
      </c>
      <c r="E89" s="205" t="s">
        <v>174</v>
      </c>
      <c r="F89" s="205" t="s">
        <v>175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SUM(P90:P98)</f>
        <v>0</v>
      </c>
      <c r="Q89" s="199"/>
      <c r="R89" s="200">
        <f>SUM(R90:R98)</f>
        <v>0.03172049999999999</v>
      </c>
      <c r="S89" s="199"/>
      <c r="T89" s="201">
        <f>SUM(T90:T98)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82</v>
      </c>
      <c r="AT89" s="203" t="s">
        <v>73</v>
      </c>
      <c r="AU89" s="203" t="s">
        <v>82</v>
      </c>
      <c r="AY89" s="202" t="s">
        <v>141</v>
      </c>
      <c r="BK89" s="204">
        <f>SUM(BK90:BK98)</f>
        <v>0</v>
      </c>
    </row>
    <row r="90" spans="1:65" s="2" customFormat="1" ht="16.5" customHeight="1">
      <c r="A90" s="40"/>
      <c r="B90" s="41"/>
      <c r="C90" s="207" t="s">
        <v>82</v>
      </c>
      <c r="D90" s="207" t="s">
        <v>144</v>
      </c>
      <c r="E90" s="208" t="s">
        <v>230</v>
      </c>
      <c r="F90" s="209" t="s">
        <v>231</v>
      </c>
      <c r="G90" s="210" t="s">
        <v>147</v>
      </c>
      <c r="H90" s="211">
        <v>0.35</v>
      </c>
      <c r="I90" s="212"/>
      <c r="J90" s="213">
        <f>ROUND(I90*H90,2)</f>
        <v>0</v>
      </c>
      <c r="K90" s="209" t="s">
        <v>148</v>
      </c>
      <c r="L90" s="46"/>
      <c r="M90" s="214" t="s">
        <v>19</v>
      </c>
      <c r="N90" s="215" t="s">
        <v>45</v>
      </c>
      <c r="O90" s="86"/>
      <c r="P90" s="216">
        <f>O90*H90</f>
        <v>0</v>
      </c>
      <c r="Q90" s="216">
        <v>0.0389</v>
      </c>
      <c r="R90" s="216">
        <f>Q90*H90</f>
        <v>0.013614999999999999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142</v>
      </c>
      <c r="AT90" s="218" t="s">
        <v>144</v>
      </c>
      <c r="AU90" s="218" t="s">
        <v>84</v>
      </c>
      <c r="AY90" s="19" t="s">
        <v>141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82</v>
      </c>
      <c r="BK90" s="219">
        <f>ROUND(I90*H90,2)</f>
        <v>0</v>
      </c>
      <c r="BL90" s="19" t="s">
        <v>142</v>
      </c>
      <c r="BM90" s="218" t="s">
        <v>1590</v>
      </c>
    </row>
    <row r="91" spans="1:47" s="2" customFormat="1" ht="12">
      <c r="A91" s="40"/>
      <c r="B91" s="41"/>
      <c r="C91" s="42"/>
      <c r="D91" s="220" t="s">
        <v>150</v>
      </c>
      <c r="E91" s="42"/>
      <c r="F91" s="221" t="s">
        <v>233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150</v>
      </c>
      <c r="AU91" s="19" t="s">
        <v>84</v>
      </c>
    </row>
    <row r="92" spans="1:51" s="14" customFormat="1" ht="12">
      <c r="A92" s="14"/>
      <c r="B92" s="236"/>
      <c r="C92" s="237"/>
      <c r="D92" s="227" t="s">
        <v>152</v>
      </c>
      <c r="E92" s="238" t="s">
        <v>19</v>
      </c>
      <c r="F92" s="239" t="s">
        <v>1714</v>
      </c>
      <c r="G92" s="237"/>
      <c r="H92" s="240">
        <v>0.35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152</v>
      </c>
      <c r="AU92" s="246" t="s">
        <v>84</v>
      </c>
      <c r="AV92" s="14" t="s">
        <v>84</v>
      </c>
      <c r="AW92" s="14" t="s">
        <v>36</v>
      </c>
      <c r="AX92" s="14" t="s">
        <v>82</v>
      </c>
      <c r="AY92" s="246" t="s">
        <v>141</v>
      </c>
    </row>
    <row r="93" spans="1:65" s="2" customFormat="1" ht="16.5" customHeight="1">
      <c r="A93" s="40"/>
      <c r="B93" s="41"/>
      <c r="C93" s="207" t="s">
        <v>84</v>
      </c>
      <c r="D93" s="207" t="s">
        <v>144</v>
      </c>
      <c r="E93" s="208" t="s">
        <v>235</v>
      </c>
      <c r="F93" s="209" t="s">
        <v>236</v>
      </c>
      <c r="G93" s="210" t="s">
        <v>147</v>
      </c>
      <c r="H93" s="211">
        <v>0.35</v>
      </c>
      <c r="I93" s="212"/>
      <c r="J93" s="213">
        <f>ROUND(I93*H93,2)</f>
        <v>0</v>
      </c>
      <c r="K93" s="209" t="s">
        <v>148</v>
      </c>
      <c r="L93" s="46"/>
      <c r="M93" s="214" t="s">
        <v>19</v>
      </c>
      <c r="N93" s="215" t="s">
        <v>45</v>
      </c>
      <c r="O93" s="86"/>
      <c r="P93" s="216">
        <f>O93*H93</f>
        <v>0</v>
      </c>
      <c r="Q93" s="216">
        <v>0.04153</v>
      </c>
      <c r="R93" s="216">
        <f>Q93*H93</f>
        <v>0.014535499999999998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142</v>
      </c>
      <c r="AT93" s="218" t="s">
        <v>144</v>
      </c>
      <c r="AU93" s="218" t="s">
        <v>84</v>
      </c>
      <c r="AY93" s="19" t="s">
        <v>141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82</v>
      </c>
      <c r="BK93" s="219">
        <f>ROUND(I93*H93,2)</f>
        <v>0</v>
      </c>
      <c r="BL93" s="19" t="s">
        <v>142</v>
      </c>
      <c r="BM93" s="218" t="s">
        <v>1592</v>
      </c>
    </row>
    <row r="94" spans="1:47" s="2" customFormat="1" ht="12">
      <c r="A94" s="40"/>
      <c r="B94" s="41"/>
      <c r="C94" s="42"/>
      <c r="D94" s="220" t="s">
        <v>150</v>
      </c>
      <c r="E94" s="42"/>
      <c r="F94" s="221" t="s">
        <v>238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150</v>
      </c>
      <c r="AU94" s="19" t="s">
        <v>84</v>
      </c>
    </row>
    <row r="95" spans="1:51" s="14" customFormat="1" ht="12">
      <c r="A95" s="14"/>
      <c r="B95" s="236"/>
      <c r="C95" s="237"/>
      <c r="D95" s="227" t="s">
        <v>152</v>
      </c>
      <c r="E95" s="238" t="s">
        <v>19</v>
      </c>
      <c r="F95" s="239" t="s">
        <v>1714</v>
      </c>
      <c r="G95" s="237"/>
      <c r="H95" s="240">
        <v>0.35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152</v>
      </c>
      <c r="AU95" s="246" t="s">
        <v>84</v>
      </c>
      <c r="AV95" s="14" t="s">
        <v>84</v>
      </c>
      <c r="AW95" s="14" t="s">
        <v>36</v>
      </c>
      <c r="AX95" s="14" t="s">
        <v>82</v>
      </c>
      <c r="AY95" s="246" t="s">
        <v>141</v>
      </c>
    </row>
    <row r="96" spans="1:65" s="2" customFormat="1" ht="24.15" customHeight="1">
      <c r="A96" s="40"/>
      <c r="B96" s="41"/>
      <c r="C96" s="207" t="s">
        <v>97</v>
      </c>
      <c r="D96" s="207" t="s">
        <v>144</v>
      </c>
      <c r="E96" s="208" t="s">
        <v>240</v>
      </c>
      <c r="F96" s="209" t="s">
        <v>241</v>
      </c>
      <c r="G96" s="210" t="s">
        <v>242</v>
      </c>
      <c r="H96" s="211">
        <v>0.35</v>
      </c>
      <c r="I96" s="212"/>
      <c r="J96" s="213">
        <f>ROUND(I96*H96,2)</f>
        <v>0</v>
      </c>
      <c r="K96" s="209" t="s">
        <v>148</v>
      </c>
      <c r="L96" s="46"/>
      <c r="M96" s="214" t="s">
        <v>19</v>
      </c>
      <c r="N96" s="215" t="s">
        <v>45</v>
      </c>
      <c r="O96" s="86"/>
      <c r="P96" s="216">
        <f>O96*H96</f>
        <v>0</v>
      </c>
      <c r="Q96" s="216">
        <v>0.0102</v>
      </c>
      <c r="R96" s="216">
        <f>Q96*H96</f>
        <v>0.00357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142</v>
      </c>
      <c r="AT96" s="218" t="s">
        <v>144</v>
      </c>
      <c r="AU96" s="218" t="s">
        <v>84</v>
      </c>
      <c r="AY96" s="19" t="s">
        <v>141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82</v>
      </c>
      <c r="BK96" s="219">
        <f>ROUND(I96*H96,2)</f>
        <v>0</v>
      </c>
      <c r="BL96" s="19" t="s">
        <v>142</v>
      </c>
      <c r="BM96" s="218" t="s">
        <v>1593</v>
      </c>
    </row>
    <row r="97" spans="1:47" s="2" customFormat="1" ht="12">
      <c r="A97" s="40"/>
      <c r="B97" s="41"/>
      <c r="C97" s="42"/>
      <c r="D97" s="220" t="s">
        <v>150</v>
      </c>
      <c r="E97" s="42"/>
      <c r="F97" s="221" t="s">
        <v>244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150</v>
      </c>
      <c r="AU97" s="19" t="s">
        <v>84</v>
      </c>
    </row>
    <row r="98" spans="1:51" s="14" customFormat="1" ht="12">
      <c r="A98" s="14"/>
      <c r="B98" s="236"/>
      <c r="C98" s="237"/>
      <c r="D98" s="227" t="s">
        <v>152</v>
      </c>
      <c r="E98" s="238" t="s">
        <v>19</v>
      </c>
      <c r="F98" s="239" t="s">
        <v>1714</v>
      </c>
      <c r="G98" s="237"/>
      <c r="H98" s="240">
        <v>0.35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152</v>
      </c>
      <c r="AU98" s="246" t="s">
        <v>84</v>
      </c>
      <c r="AV98" s="14" t="s">
        <v>84</v>
      </c>
      <c r="AW98" s="14" t="s">
        <v>36</v>
      </c>
      <c r="AX98" s="14" t="s">
        <v>82</v>
      </c>
      <c r="AY98" s="246" t="s">
        <v>141</v>
      </c>
    </row>
    <row r="99" spans="1:63" s="12" customFormat="1" ht="22.8" customHeight="1">
      <c r="A99" s="12"/>
      <c r="B99" s="191"/>
      <c r="C99" s="192"/>
      <c r="D99" s="193" t="s">
        <v>73</v>
      </c>
      <c r="E99" s="205" t="s">
        <v>206</v>
      </c>
      <c r="F99" s="205" t="s">
        <v>307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SUM(P100:P102)</f>
        <v>0</v>
      </c>
      <c r="Q99" s="199"/>
      <c r="R99" s="200">
        <f>SUM(R100:R102)</f>
        <v>0.00014000000000000001</v>
      </c>
      <c r="S99" s="199"/>
      <c r="T99" s="201">
        <f>SUM(T100:T102)</f>
        <v>0.021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82</v>
      </c>
      <c r="AT99" s="203" t="s">
        <v>73</v>
      </c>
      <c r="AU99" s="203" t="s">
        <v>82</v>
      </c>
      <c r="AY99" s="202" t="s">
        <v>141</v>
      </c>
      <c r="BK99" s="204">
        <f>SUM(BK100:BK102)</f>
        <v>0</v>
      </c>
    </row>
    <row r="100" spans="1:65" s="2" customFormat="1" ht="16.5" customHeight="1">
      <c r="A100" s="40"/>
      <c r="B100" s="41"/>
      <c r="C100" s="207" t="s">
        <v>187</v>
      </c>
      <c r="D100" s="207" t="s">
        <v>144</v>
      </c>
      <c r="E100" s="208" t="s">
        <v>1611</v>
      </c>
      <c r="F100" s="209" t="s">
        <v>1612</v>
      </c>
      <c r="G100" s="210" t="s">
        <v>259</v>
      </c>
      <c r="H100" s="211">
        <v>7</v>
      </c>
      <c r="I100" s="212"/>
      <c r="J100" s="213">
        <f>ROUND(I100*H100,2)</f>
        <v>0</v>
      </c>
      <c r="K100" s="209" t="s">
        <v>148</v>
      </c>
      <c r="L100" s="46"/>
      <c r="M100" s="214" t="s">
        <v>19</v>
      </c>
      <c r="N100" s="215" t="s">
        <v>45</v>
      </c>
      <c r="O100" s="86"/>
      <c r="P100" s="216">
        <f>O100*H100</f>
        <v>0</v>
      </c>
      <c r="Q100" s="216">
        <v>2E-05</v>
      </c>
      <c r="R100" s="216">
        <f>Q100*H100</f>
        <v>0.00014000000000000001</v>
      </c>
      <c r="S100" s="216">
        <v>0.003</v>
      </c>
      <c r="T100" s="217">
        <f>S100*H100</f>
        <v>0.021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142</v>
      </c>
      <c r="AT100" s="218" t="s">
        <v>144</v>
      </c>
      <c r="AU100" s="218" t="s">
        <v>84</v>
      </c>
      <c r="AY100" s="19" t="s">
        <v>141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82</v>
      </c>
      <c r="BK100" s="219">
        <f>ROUND(I100*H100,2)</f>
        <v>0</v>
      </c>
      <c r="BL100" s="19" t="s">
        <v>142</v>
      </c>
      <c r="BM100" s="218" t="s">
        <v>1613</v>
      </c>
    </row>
    <row r="101" spans="1:47" s="2" customFormat="1" ht="12">
      <c r="A101" s="40"/>
      <c r="B101" s="41"/>
      <c r="C101" s="42"/>
      <c r="D101" s="220" t="s">
        <v>150</v>
      </c>
      <c r="E101" s="42"/>
      <c r="F101" s="221" t="s">
        <v>1614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150</v>
      </c>
      <c r="AU101" s="19" t="s">
        <v>84</v>
      </c>
    </row>
    <row r="102" spans="1:51" s="14" customFormat="1" ht="12">
      <c r="A102" s="14"/>
      <c r="B102" s="236"/>
      <c r="C102" s="237"/>
      <c r="D102" s="227" t="s">
        <v>152</v>
      </c>
      <c r="E102" s="238" t="s">
        <v>19</v>
      </c>
      <c r="F102" s="239" t="s">
        <v>182</v>
      </c>
      <c r="G102" s="237"/>
      <c r="H102" s="240">
        <v>7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152</v>
      </c>
      <c r="AU102" s="246" t="s">
        <v>84</v>
      </c>
      <c r="AV102" s="14" t="s">
        <v>84</v>
      </c>
      <c r="AW102" s="14" t="s">
        <v>36</v>
      </c>
      <c r="AX102" s="14" t="s">
        <v>82</v>
      </c>
      <c r="AY102" s="246" t="s">
        <v>141</v>
      </c>
    </row>
    <row r="103" spans="1:63" s="12" customFormat="1" ht="22.8" customHeight="1">
      <c r="A103" s="12"/>
      <c r="B103" s="191"/>
      <c r="C103" s="192"/>
      <c r="D103" s="193" t="s">
        <v>73</v>
      </c>
      <c r="E103" s="205" t="s">
        <v>356</v>
      </c>
      <c r="F103" s="205" t="s">
        <v>357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SUM(P104:P112)</f>
        <v>0</v>
      </c>
      <c r="Q103" s="199"/>
      <c r="R103" s="200">
        <f>SUM(R104:R112)</f>
        <v>0</v>
      </c>
      <c r="S103" s="199"/>
      <c r="T103" s="201">
        <f>SUM(T104:T112)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82</v>
      </c>
      <c r="AY103" s="202" t="s">
        <v>141</v>
      </c>
      <c r="BK103" s="204">
        <f>SUM(BK104:BK112)</f>
        <v>0</v>
      </c>
    </row>
    <row r="104" spans="1:65" s="2" customFormat="1" ht="21.75" customHeight="1">
      <c r="A104" s="40"/>
      <c r="B104" s="41"/>
      <c r="C104" s="207" t="s">
        <v>213</v>
      </c>
      <c r="D104" s="207" t="s">
        <v>144</v>
      </c>
      <c r="E104" s="208" t="s">
        <v>359</v>
      </c>
      <c r="F104" s="209" t="s">
        <v>360</v>
      </c>
      <c r="G104" s="210" t="s">
        <v>272</v>
      </c>
      <c r="H104" s="211">
        <v>0.021</v>
      </c>
      <c r="I104" s="212"/>
      <c r="J104" s="213">
        <f>ROUND(I104*H104,2)</f>
        <v>0</v>
      </c>
      <c r="K104" s="209" t="s">
        <v>148</v>
      </c>
      <c r="L104" s="46"/>
      <c r="M104" s="214" t="s">
        <v>19</v>
      </c>
      <c r="N104" s="215" t="s">
        <v>45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142</v>
      </c>
      <c r="AT104" s="218" t="s">
        <v>144</v>
      </c>
      <c r="AU104" s="218" t="s">
        <v>84</v>
      </c>
      <c r="AY104" s="19" t="s">
        <v>141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82</v>
      </c>
      <c r="BK104" s="219">
        <f>ROUND(I104*H104,2)</f>
        <v>0</v>
      </c>
      <c r="BL104" s="19" t="s">
        <v>142</v>
      </c>
      <c r="BM104" s="218" t="s">
        <v>1618</v>
      </c>
    </row>
    <row r="105" spans="1:47" s="2" customFormat="1" ht="12">
      <c r="A105" s="40"/>
      <c r="B105" s="41"/>
      <c r="C105" s="42"/>
      <c r="D105" s="220" t="s">
        <v>150</v>
      </c>
      <c r="E105" s="42"/>
      <c r="F105" s="221" t="s">
        <v>362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150</v>
      </c>
      <c r="AU105" s="19" t="s">
        <v>84</v>
      </c>
    </row>
    <row r="106" spans="1:65" s="2" customFormat="1" ht="16.5" customHeight="1">
      <c r="A106" s="40"/>
      <c r="B106" s="41"/>
      <c r="C106" s="207" t="s">
        <v>220</v>
      </c>
      <c r="D106" s="207" t="s">
        <v>144</v>
      </c>
      <c r="E106" s="208" t="s">
        <v>364</v>
      </c>
      <c r="F106" s="209" t="s">
        <v>365</v>
      </c>
      <c r="G106" s="210" t="s">
        <v>272</v>
      </c>
      <c r="H106" s="211">
        <v>0.315</v>
      </c>
      <c r="I106" s="212"/>
      <c r="J106" s="213">
        <f>ROUND(I106*H106,2)</f>
        <v>0</v>
      </c>
      <c r="K106" s="209" t="s">
        <v>148</v>
      </c>
      <c r="L106" s="46"/>
      <c r="M106" s="214" t="s">
        <v>19</v>
      </c>
      <c r="N106" s="215" t="s">
        <v>45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142</v>
      </c>
      <c r="AT106" s="218" t="s">
        <v>144</v>
      </c>
      <c r="AU106" s="218" t="s">
        <v>84</v>
      </c>
      <c r="AY106" s="19" t="s">
        <v>141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82</v>
      </c>
      <c r="BK106" s="219">
        <f>ROUND(I106*H106,2)</f>
        <v>0</v>
      </c>
      <c r="BL106" s="19" t="s">
        <v>142</v>
      </c>
      <c r="BM106" s="218" t="s">
        <v>1619</v>
      </c>
    </row>
    <row r="107" spans="1:47" s="2" customFormat="1" ht="12">
      <c r="A107" s="40"/>
      <c r="B107" s="41"/>
      <c r="C107" s="42"/>
      <c r="D107" s="220" t="s">
        <v>150</v>
      </c>
      <c r="E107" s="42"/>
      <c r="F107" s="221" t="s">
        <v>367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150</v>
      </c>
      <c r="AU107" s="19" t="s">
        <v>84</v>
      </c>
    </row>
    <row r="108" spans="1:51" s="14" customFormat="1" ht="12">
      <c r="A108" s="14"/>
      <c r="B108" s="236"/>
      <c r="C108" s="237"/>
      <c r="D108" s="227" t="s">
        <v>152</v>
      </c>
      <c r="E108" s="237"/>
      <c r="F108" s="239" t="s">
        <v>1715</v>
      </c>
      <c r="G108" s="237"/>
      <c r="H108" s="240">
        <v>0.315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152</v>
      </c>
      <c r="AU108" s="246" t="s">
        <v>84</v>
      </c>
      <c r="AV108" s="14" t="s">
        <v>84</v>
      </c>
      <c r="AW108" s="14" t="s">
        <v>4</v>
      </c>
      <c r="AX108" s="14" t="s">
        <v>82</v>
      </c>
      <c r="AY108" s="246" t="s">
        <v>141</v>
      </c>
    </row>
    <row r="109" spans="1:65" s="2" customFormat="1" ht="24.15" customHeight="1">
      <c r="A109" s="40"/>
      <c r="B109" s="41"/>
      <c r="C109" s="207" t="s">
        <v>8</v>
      </c>
      <c r="D109" s="207" t="s">
        <v>144</v>
      </c>
      <c r="E109" s="208" t="s">
        <v>370</v>
      </c>
      <c r="F109" s="209" t="s">
        <v>371</v>
      </c>
      <c r="G109" s="210" t="s">
        <v>272</v>
      </c>
      <c r="H109" s="211">
        <v>0.021</v>
      </c>
      <c r="I109" s="212"/>
      <c r="J109" s="213">
        <f>ROUND(I109*H109,2)</f>
        <v>0</v>
      </c>
      <c r="K109" s="209" t="s">
        <v>148</v>
      </c>
      <c r="L109" s="46"/>
      <c r="M109" s="214" t="s">
        <v>19</v>
      </c>
      <c r="N109" s="215" t="s">
        <v>45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142</v>
      </c>
      <c r="AT109" s="218" t="s">
        <v>144</v>
      </c>
      <c r="AU109" s="218" t="s">
        <v>84</v>
      </c>
      <c r="AY109" s="19" t="s">
        <v>141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82</v>
      </c>
      <c r="BK109" s="219">
        <f>ROUND(I109*H109,2)</f>
        <v>0</v>
      </c>
      <c r="BL109" s="19" t="s">
        <v>142</v>
      </c>
      <c r="BM109" s="218" t="s">
        <v>1621</v>
      </c>
    </row>
    <row r="110" spans="1:47" s="2" customFormat="1" ht="12">
      <c r="A110" s="40"/>
      <c r="B110" s="41"/>
      <c r="C110" s="42"/>
      <c r="D110" s="220" t="s">
        <v>150</v>
      </c>
      <c r="E110" s="42"/>
      <c r="F110" s="221" t="s">
        <v>373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150</v>
      </c>
      <c r="AU110" s="19" t="s">
        <v>84</v>
      </c>
    </row>
    <row r="111" spans="1:65" s="2" customFormat="1" ht="24.15" customHeight="1">
      <c r="A111" s="40"/>
      <c r="B111" s="41"/>
      <c r="C111" s="207" t="s">
        <v>229</v>
      </c>
      <c r="D111" s="207" t="s">
        <v>144</v>
      </c>
      <c r="E111" s="208" t="s">
        <v>380</v>
      </c>
      <c r="F111" s="209" t="s">
        <v>381</v>
      </c>
      <c r="G111" s="210" t="s">
        <v>272</v>
      </c>
      <c r="H111" s="211">
        <v>0.021</v>
      </c>
      <c r="I111" s="212"/>
      <c r="J111" s="213">
        <f>ROUND(I111*H111,2)</f>
        <v>0</v>
      </c>
      <c r="K111" s="209" t="s">
        <v>148</v>
      </c>
      <c r="L111" s="46"/>
      <c r="M111" s="214" t="s">
        <v>19</v>
      </c>
      <c r="N111" s="215" t="s">
        <v>45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142</v>
      </c>
      <c r="AT111" s="218" t="s">
        <v>144</v>
      </c>
      <c r="AU111" s="218" t="s">
        <v>84</v>
      </c>
      <c r="AY111" s="19" t="s">
        <v>141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82</v>
      </c>
      <c r="BK111" s="219">
        <f>ROUND(I111*H111,2)</f>
        <v>0</v>
      </c>
      <c r="BL111" s="19" t="s">
        <v>142</v>
      </c>
      <c r="BM111" s="218" t="s">
        <v>1622</v>
      </c>
    </row>
    <row r="112" spans="1:47" s="2" customFormat="1" ht="12">
      <c r="A112" s="40"/>
      <c r="B112" s="41"/>
      <c r="C112" s="42"/>
      <c r="D112" s="220" t="s">
        <v>150</v>
      </c>
      <c r="E112" s="42"/>
      <c r="F112" s="221" t="s">
        <v>383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150</v>
      </c>
      <c r="AU112" s="19" t="s">
        <v>84</v>
      </c>
    </row>
    <row r="113" spans="1:63" s="12" customFormat="1" ht="22.8" customHeight="1">
      <c r="A113" s="12"/>
      <c r="B113" s="191"/>
      <c r="C113" s="192"/>
      <c r="D113" s="193" t="s">
        <v>73</v>
      </c>
      <c r="E113" s="205" t="s">
        <v>384</v>
      </c>
      <c r="F113" s="205" t="s">
        <v>385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SUM(P114:P115)</f>
        <v>0</v>
      </c>
      <c r="Q113" s="199"/>
      <c r="R113" s="200">
        <f>SUM(R114:R115)</f>
        <v>0</v>
      </c>
      <c r="S113" s="199"/>
      <c r="T113" s="201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82</v>
      </c>
      <c r="AT113" s="203" t="s">
        <v>73</v>
      </c>
      <c r="AU113" s="203" t="s">
        <v>82</v>
      </c>
      <c r="AY113" s="202" t="s">
        <v>141</v>
      </c>
      <c r="BK113" s="204">
        <f>SUM(BK114:BK115)</f>
        <v>0</v>
      </c>
    </row>
    <row r="114" spans="1:65" s="2" customFormat="1" ht="33" customHeight="1">
      <c r="A114" s="40"/>
      <c r="B114" s="41"/>
      <c r="C114" s="207" t="s">
        <v>234</v>
      </c>
      <c r="D114" s="207" t="s">
        <v>144</v>
      </c>
      <c r="E114" s="208" t="s">
        <v>387</v>
      </c>
      <c r="F114" s="209" t="s">
        <v>388</v>
      </c>
      <c r="G114" s="210" t="s">
        <v>272</v>
      </c>
      <c r="H114" s="211">
        <v>0.032</v>
      </c>
      <c r="I114" s="212"/>
      <c r="J114" s="213">
        <f>ROUND(I114*H114,2)</f>
        <v>0</v>
      </c>
      <c r="K114" s="209" t="s">
        <v>148</v>
      </c>
      <c r="L114" s="46"/>
      <c r="M114" s="214" t="s">
        <v>19</v>
      </c>
      <c r="N114" s="215" t="s">
        <v>45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142</v>
      </c>
      <c r="AT114" s="218" t="s">
        <v>144</v>
      </c>
      <c r="AU114" s="218" t="s">
        <v>84</v>
      </c>
      <c r="AY114" s="19" t="s">
        <v>141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82</v>
      </c>
      <c r="BK114" s="219">
        <f>ROUND(I114*H114,2)</f>
        <v>0</v>
      </c>
      <c r="BL114" s="19" t="s">
        <v>142</v>
      </c>
      <c r="BM114" s="218" t="s">
        <v>1623</v>
      </c>
    </row>
    <row r="115" spans="1:47" s="2" customFormat="1" ht="12">
      <c r="A115" s="40"/>
      <c r="B115" s="41"/>
      <c r="C115" s="42"/>
      <c r="D115" s="220" t="s">
        <v>150</v>
      </c>
      <c r="E115" s="42"/>
      <c r="F115" s="221" t="s">
        <v>390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150</v>
      </c>
      <c r="AU115" s="19" t="s">
        <v>84</v>
      </c>
    </row>
    <row r="116" spans="1:63" s="12" customFormat="1" ht="25.9" customHeight="1">
      <c r="A116" s="12"/>
      <c r="B116" s="191"/>
      <c r="C116" s="192"/>
      <c r="D116" s="193" t="s">
        <v>73</v>
      </c>
      <c r="E116" s="194" t="s">
        <v>391</v>
      </c>
      <c r="F116" s="194" t="s">
        <v>392</v>
      </c>
      <c r="G116" s="192"/>
      <c r="H116" s="192"/>
      <c r="I116" s="195"/>
      <c r="J116" s="196">
        <f>BK116</f>
        <v>0</v>
      </c>
      <c r="K116" s="192"/>
      <c r="L116" s="197"/>
      <c r="M116" s="198"/>
      <c r="N116" s="199"/>
      <c r="O116" s="199"/>
      <c r="P116" s="200">
        <f>P117+P122</f>
        <v>0</v>
      </c>
      <c r="Q116" s="199"/>
      <c r="R116" s="200">
        <f>R117+R122</f>
        <v>0.038790000000000005</v>
      </c>
      <c r="S116" s="199"/>
      <c r="T116" s="201">
        <f>T117+T122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84</v>
      </c>
      <c r="AT116" s="203" t="s">
        <v>73</v>
      </c>
      <c r="AU116" s="203" t="s">
        <v>74</v>
      </c>
      <c r="AY116" s="202" t="s">
        <v>141</v>
      </c>
      <c r="BK116" s="204">
        <f>BK117+BK122</f>
        <v>0</v>
      </c>
    </row>
    <row r="117" spans="1:63" s="12" customFormat="1" ht="22.8" customHeight="1">
      <c r="A117" s="12"/>
      <c r="B117" s="191"/>
      <c r="C117" s="192"/>
      <c r="D117" s="193" t="s">
        <v>73</v>
      </c>
      <c r="E117" s="205" t="s">
        <v>411</v>
      </c>
      <c r="F117" s="205" t="s">
        <v>412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0.0002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84</v>
      </c>
      <c r="AT117" s="203" t="s">
        <v>73</v>
      </c>
      <c r="AU117" s="203" t="s">
        <v>82</v>
      </c>
      <c r="AY117" s="202" t="s">
        <v>141</v>
      </c>
      <c r="BK117" s="204">
        <f>SUM(BK118:BK121)</f>
        <v>0</v>
      </c>
    </row>
    <row r="118" spans="1:65" s="2" customFormat="1" ht="24.15" customHeight="1">
      <c r="A118" s="40"/>
      <c r="B118" s="41"/>
      <c r="C118" s="207" t="s">
        <v>239</v>
      </c>
      <c r="D118" s="207" t="s">
        <v>144</v>
      </c>
      <c r="E118" s="208" t="s">
        <v>414</v>
      </c>
      <c r="F118" s="209" t="s">
        <v>415</v>
      </c>
      <c r="G118" s="210" t="s">
        <v>242</v>
      </c>
      <c r="H118" s="211">
        <v>5</v>
      </c>
      <c r="I118" s="212"/>
      <c r="J118" s="213">
        <f>ROUND(I118*H118,2)</f>
        <v>0</v>
      </c>
      <c r="K118" s="209" t="s">
        <v>148</v>
      </c>
      <c r="L118" s="46"/>
      <c r="M118" s="214" t="s">
        <v>19</v>
      </c>
      <c r="N118" s="215" t="s">
        <v>45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245</v>
      </c>
      <c r="AT118" s="218" t="s">
        <v>144</v>
      </c>
      <c r="AU118" s="218" t="s">
        <v>84</v>
      </c>
      <c r="AY118" s="19" t="s">
        <v>141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82</v>
      </c>
      <c r="BK118" s="219">
        <f>ROUND(I118*H118,2)</f>
        <v>0</v>
      </c>
      <c r="BL118" s="19" t="s">
        <v>245</v>
      </c>
      <c r="BM118" s="218" t="s">
        <v>1624</v>
      </c>
    </row>
    <row r="119" spans="1:47" s="2" customFormat="1" ht="12">
      <c r="A119" s="40"/>
      <c r="B119" s="41"/>
      <c r="C119" s="42"/>
      <c r="D119" s="220" t="s">
        <v>150</v>
      </c>
      <c r="E119" s="42"/>
      <c r="F119" s="221" t="s">
        <v>417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150</v>
      </c>
      <c r="AU119" s="19" t="s">
        <v>84</v>
      </c>
    </row>
    <row r="120" spans="1:51" s="14" customFormat="1" ht="12">
      <c r="A120" s="14"/>
      <c r="B120" s="236"/>
      <c r="C120" s="237"/>
      <c r="D120" s="227" t="s">
        <v>152</v>
      </c>
      <c r="E120" s="238" t="s">
        <v>19</v>
      </c>
      <c r="F120" s="239" t="s">
        <v>169</v>
      </c>
      <c r="G120" s="237"/>
      <c r="H120" s="240">
        <v>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152</v>
      </c>
      <c r="AU120" s="246" t="s">
        <v>84</v>
      </c>
      <c r="AV120" s="14" t="s">
        <v>84</v>
      </c>
      <c r="AW120" s="14" t="s">
        <v>36</v>
      </c>
      <c r="AX120" s="14" t="s">
        <v>82</v>
      </c>
      <c r="AY120" s="246" t="s">
        <v>141</v>
      </c>
    </row>
    <row r="121" spans="1:65" s="2" customFormat="1" ht="16.5" customHeight="1">
      <c r="A121" s="40"/>
      <c r="B121" s="41"/>
      <c r="C121" s="261" t="s">
        <v>245</v>
      </c>
      <c r="D121" s="261" t="s">
        <v>400</v>
      </c>
      <c r="E121" s="262" t="s">
        <v>420</v>
      </c>
      <c r="F121" s="263" t="s">
        <v>421</v>
      </c>
      <c r="G121" s="264" t="s">
        <v>242</v>
      </c>
      <c r="H121" s="265">
        <v>5</v>
      </c>
      <c r="I121" s="266"/>
      <c r="J121" s="267">
        <f>ROUND(I121*H121,2)</f>
        <v>0</v>
      </c>
      <c r="K121" s="263" t="s">
        <v>148</v>
      </c>
      <c r="L121" s="268"/>
      <c r="M121" s="269" t="s">
        <v>19</v>
      </c>
      <c r="N121" s="270" t="s">
        <v>45</v>
      </c>
      <c r="O121" s="86"/>
      <c r="P121" s="216">
        <f>O121*H121</f>
        <v>0</v>
      </c>
      <c r="Q121" s="216">
        <v>4E-05</v>
      </c>
      <c r="R121" s="216">
        <f>Q121*H121</f>
        <v>0.0002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351</v>
      </c>
      <c r="AT121" s="218" t="s">
        <v>400</v>
      </c>
      <c r="AU121" s="218" t="s">
        <v>84</v>
      </c>
      <c r="AY121" s="19" t="s">
        <v>141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82</v>
      </c>
      <c r="BK121" s="219">
        <f>ROUND(I121*H121,2)</f>
        <v>0</v>
      </c>
      <c r="BL121" s="19" t="s">
        <v>245</v>
      </c>
      <c r="BM121" s="218" t="s">
        <v>1626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690</v>
      </c>
      <c r="F122" s="205" t="s">
        <v>691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SUM(P123:P141)</f>
        <v>0</v>
      </c>
      <c r="Q122" s="199"/>
      <c r="R122" s="200">
        <f>SUM(R123:R141)</f>
        <v>0.038590000000000006</v>
      </c>
      <c r="S122" s="199"/>
      <c r="T122" s="201">
        <f>SUM(T123:T141)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84</v>
      </c>
      <c r="AT122" s="203" t="s">
        <v>73</v>
      </c>
      <c r="AU122" s="203" t="s">
        <v>82</v>
      </c>
      <c r="AY122" s="202" t="s">
        <v>141</v>
      </c>
      <c r="BK122" s="204">
        <f>SUM(BK123:BK141)</f>
        <v>0</v>
      </c>
    </row>
    <row r="123" spans="1:65" s="2" customFormat="1" ht="16.5" customHeight="1">
      <c r="A123" s="40"/>
      <c r="B123" s="41"/>
      <c r="C123" s="207" t="s">
        <v>251</v>
      </c>
      <c r="D123" s="207" t="s">
        <v>144</v>
      </c>
      <c r="E123" s="208" t="s">
        <v>693</v>
      </c>
      <c r="F123" s="209" t="s">
        <v>694</v>
      </c>
      <c r="G123" s="210" t="s">
        <v>259</v>
      </c>
      <c r="H123" s="211">
        <v>14</v>
      </c>
      <c r="I123" s="212"/>
      <c r="J123" s="213">
        <f>ROUND(I123*H123,2)</f>
        <v>0</v>
      </c>
      <c r="K123" s="209" t="s">
        <v>148</v>
      </c>
      <c r="L123" s="46"/>
      <c r="M123" s="214" t="s">
        <v>19</v>
      </c>
      <c r="N123" s="215" t="s">
        <v>45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245</v>
      </c>
      <c r="AT123" s="218" t="s">
        <v>144</v>
      </c>
      <c r="AU123" s="218" t="s">
        <v>84</v>
      </c>
      <c r="AY123" s="19" t="s">
        <v>141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82</v>
      </c>
      <c r="BK123" s="219">
        <f>ROUND(I123*H123,2)</f>
        <v>0</v>
      </c>
      <c r="BL123" s="19" t="s">
        <v>245</v>
      </c>
      <c r="BM123" s="218" t="s">
        <v>1627</v>
      </c>
    </row>
    <row r="124" spans="1:47" s="2" customFormat="1" ht="12">
      <c r="A124" s="40"/>
      <c r="B124" s="41"/>
      <c r="C124" s="42"/>
      <c r="D124" s="220" t="s">
        <v>150</v>
      </c>
      <c r="E124" s="42"/>
      <c r="F124" s="221" t="s">
        <v>696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150</v>
      </c>
      <c r="AU124" s="19" t="s">
        <v>84</v>
      </c>
    </row>
    <row r="125" spans="1:65" s="2" customFormat="1" ht="16.5" customHeight="1">
      <c r="A125" s="40"/>
      <c r="B125" s="41"/>
      <c r="C125" s="261" t="s">
        <v>256</v>
      </c>
      <c r="D125" s="261" t="s">
        <v>400</v>
      </c>
      <c r="E125" s="262" t="s">
        <v>698</v>
      </c>
      <c r="F125" s="263" t="s">
        <v>699</v>
      </c>
      <c r="G125" s="264" t="s">
        <v>259</v>
      </c>
      <c r="H125" s="265">
        <v>14</v>
      </c>
      <c r="I125" s="266"/>
      <c r="J125" s="267">
        <f>ROUND(I125*H125,2)</f>
        <v>0</v>
      </c>
      <c r="K125" s="263" t="s">
        <v>148</v>
      </c>
      <c r="L125" s="268"/>
      <c r="M125" s="269" t="s">
        <v>19</v>
      </c>
      <c r="N125" s="270" t="s">
        <v>45</v>
      </c>
      <c r="O125" s="86"/>
      <c r="P125" s="216">
        <f>O125*H125</f>
        <v>0</v>
      </c>
      <c r="Q125" s="216">
        <v>6E-05</v>
      </c>
      <c r="R125" s="216">
        <f>Q125*H125</f>
        <v>0.00084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351</v>
      </c>
      <c r="AT125" s="218" t="s">
        <v>400</v>
      </c>
      <c r="AU125" s="218" t="s">
        <v>84</v>
      </c>
      <c r="AY125" s="19" t="s">
        <v>141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82</v>
      </c>
      <c r="BK125" s="219">
        <f>ROUND(I125*H125,2)</f>
        <v>0</v>
      </c>
      <c r="BL125" s="19" t="s">
        <v>245</v>
      </c>
      <c r="BM125" s="218" t="s">
        <v>1630</v>
      </c>
    </row>
    <row r="126" spans="1:51" s="14" customFormat="1" ht="12">
      <c r="A126" s="14"/>
      <c r="B126" s="236"/>
      <c r="C126" s="237"/>
      <c r="D126" s="227" t="s">
        <v>152</v>
      </c>
      <c r="E126" s="237"/>
      <c r="F126" s="239" t="s">
        <v>1716</v>
      </c>
      <c r="G126" s="237"/>
      <c r="H126" s="240">
        <v>14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152</v>
      </c>
      <c r="AU126" s="246" t="s">
        <v>84</v>
      </c>
      <c r="AV126" s="14" t="s">
        <v>84</v>
      </c>
      <c r="AW126" s="14" t="s">
        <v>4</v>
      </c>
      <c r="AX126" s="14" t="s">
        <v>82</v>
      </c>
      <c r="AY126" s="246" t="s">
        <v>141</v>
      </c>
    </row>
    <row r="127" spans="1:65" s="2" customFormat="1" ht="16.5" customHeight="1">
      <c r="A127" s="40"/>
      <c r="B127" s="41"/>
      <c r="C127" s="207" t="s">
        <v>269</v>
      </c>
      <c r="D127" s="207" t="s">
        <v>144</v>
      </c>
      <c r="E127" s="208" t="s">
        <v>1636</v>
      </c>
      <c r="F127" s="209" t="s">
        <v>1637</v>
      </c>
      <c r="G127" s="210" t="s">
        <v>259</v>
      </c>
      <c r="H127" s="211">
        <v>10</v>
      </c>
      <c r="I127" s="212"/>
      <c r="J127" s="213">
        <f>ROUND(I127*H127,2)</f>
        <v>0</v>
      </c>
      <c r="K127" s="209" t="s">
        <v>148</v>
      </c>
      <c r="L127" s="46"/>
      <c r="M127" s="214" t="s">
        <v>19</v>
      </c>
      <c r="N127" s="215" t="s">
        <v>45</v>
      </c>
      <c r="O127" s="86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245</v>
      </c>
      <c r="AT127" s="218" t="s">
        <v>144</v>
      </c>
      <c r="AU127" s="218" t="s">
        <v>84</v>
      </c>
      <c r="AY127" s="19" t="s">
        <v>141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82</v>
      </c>
      <c r="BK127" s="219">
        <f>ROUND(I127*H127,2)</f>
        <v>0</v>
      </c>
      <c r="BL127" s="19" t="s">
        <v>245</v>
      </c>
      <c r="BM127" s="218" t="s">
        <v>1638</v>
      </c>
    </row>
    <row r="128" spans="1:47" s="2" customFormat="1" ht="12">
      <c r="A128" s="40"/>
      <c r="B128" s="41"/>
      <c r="C128" s="42"/>
      <c r="D128" s="220" t="s">
        <v>150</v>
      </c>
      <c r="E128" s="42"/>
      <c r="F128" s="221" t="s">
        <v>1639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150</v>
      </c>
      <c r="AU128" s="19" t="s">
        <v>84</v>
      </c>
    </row>
    <row r="129" spans="1:65" s="2" customFormat="1" ht="24.15" customHeight="1">
      <c r="A129" s="40"/>
      <c r="B129" s="41"/>
      <c r="C129" s="261" t="s">
        <v>7</v>
      </c>
      <c r="D129" s="261" t="s">
        <v>400</v>
      </c>
      <c r="E129" s="262" t="s">
        <v>1031</v>
      </c>
      <c r="F129" s="263" t="s">
        <v>1641</v>
      </c>
      <c r="G129" s="264" t="s">
        <v>259</v>
      </c>
      <c r="H129" s="265">
        <v>10.5</v>
      </c>
      <c r="I129" s="266"/>
      <c r="J129" s="267">
        <f>ROUND(I129*H129,2)</f>
        <v>0</v>
      </c>
      <c r="K129" s="263" t="s">
        <v>19</v>
      </c>
      <c r="L129" s="268"/>
      <c r="M129" s="269" t="s">
        <v>19</v>
      </c>
      <c r="N129" s="270" t="s">
        <v>45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351</v>
      </c>
      <c r="AT129" s="218" t="s">
        <v>400</v>
      </c>
      <c r="AU129" s="218" t="s">
        <v>84</v>
      </c>
      <c r="AY129" s="19" t="s">
        <v>141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82</v>
      </c>
      <c r="BK129" s="219">
        <f>ROUND(I129*H129,2)</f>
        <v>0</v>
      </c>
      <c r="BL129" s="19" t="s">
        <v>245</v>
      </c>
      <c r="BM129" s="218" t="s">
        <v>1642</v>
      </c>
    </row>
    <row r="130" spans="1:51" s="14" customFormat="1" ht="12">
      <c r="A130" s="14"/>
      <c r="B130" s="236"/>
      <c r="C130" s="237"/>
      <c r="D130" s="227" t="s">
        <v>152</v>
      </c>
      <c r="E130" s="237"/>
      <c r="F130" s="239" t="s">
        <v>1717</v>
      </c>
      <c r="G130" s="237"/>
      <c r="H130" s="240">
        <v>10.5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152</v>
      </c>
      <c r="AU130" s="246" t="s">
        <v>84</v>
      </c>
      <c r="AV130" s="14" t="s">
        <v>84</v>
      </c>
      <c r="AW130" s="14" t="s">
        <v>4</v>
      </c>
      <c r="AX130" s="14" t="s">
        <v>82</v>
      </c>
      <c r="AY130" s="246" t="s">
        <v>141</v>
      </c>
    </row>
    <row r="131" spans="1:65" s="2" customFormat="1" ht="16.5" customHeight="1">
      <c r="A131" s="40"/>
      <c r="B131" s="41"/>
      <c r="C131" s="207" t="s">
        <v>323</v>
      </c>
      <c r="D131" s="207" t="s">
        <v>144</v>
      </c>
      <c r="E131" s="208" t="s">
        <v>1665</v>
      </c>
      <c r="F131" s="209" t="s">
        <v>1666</v>
      </c>
      <c r="G131" s="210" t="s">
        <v>259</v>
      </c>
      <c r="H131" s="211">
        <v>500</v>
      </c>
      <c r="I131" s="212"/>
      <c r="J131" s="213">
        <f>ROUND(I131*H131,2)</f>
        <v>0</v>
      </c>
      <c r="K131" s="209" t="s">
        <v>148</v>
      </c>
      <c r="L131" s="46"/>
      <c r="M131" s="214" t="s">
        <v>19</v>
      </c>
      <c r="N131" s="215" t="s">
        <v>45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245</v>
      </c>
      <c r="AT131" s="218" t="s">
        <v>144</v>
      </c>
      <c r="AU131" s="218" t="s">
        <v>84</v>
      </c>
      <c r="AY131" s="19" t="s">
        <v>141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82</v>
      </c>
      <c r="BK131" s="219">
        <f>ROUND(I131*H131,2)</f>
        <v>0</v>
      </c>
      <c r="BL131" s="19" t="s">
        <v>245</v>
      </c>
      <c r="BM131" s="218" t="s">
        <v>1667</v>
      </c>
    </row>
    <row r="132" spans="1:47" s="2" customFormat="1" ht="12">
      <c r="A132" s="40"/>
      <c r="B132" s="41"/>
      <c r="C132" s="42"/>
      <c r="D132" s="220" t="s">
        <v>150</v>
      </c>
      <c r="E132" s="42"/>
      <c r="F132" s="221" t="s">
        <v>1668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150</v>
      </c>
      <c r="AU132" s="19" t="s">
        <v>84</v>
      </c>
    </row>
    <row r="133" spans="1:65" s="2" customFormat="1" ht="21.75" customHeight="1">
      <c r="A133" s="40"/>
      <c r="B133" s="41"/>
      <c r="C133" s="261" t="s">
        <v>330</v>
      </c>
      <c r="D133" s="261" t="s">
        <v>400</v>
      </c>
      <c r="E133" s="262" t="s">
        <v>1669</v>
      </c>
      <c r="F133" s="263" t="s">
        <v>1670</v>
      </c>
      <c r="G133" s="264" t="s">
        <v>259</v>
      </c>
      <c r="H133" s="265">
        <v>600</v>
      </c>
      <c r="I133" s="266"/>
      <c r="J133" s="267">
        <f>ROUND(I133*H133,2)</f>
        <v>0</v>
      </c>
      <c r="K133" s="263" t="s">
        <v>148</v>
      </c>
      <c r="L133" s="268"/>
      <c r="M133" s="269" t="s">
        <v>19</v>
      </c>
      <c r="N133" s="270" t="s">
        <v>45</v>
      </c>
      <c r="O133" s="86"/>
      <c r="P133" s="216">
        <f>O133*H133</f>
        <v>0</v>
      </c>
      <c r="Q133" s="216">
        <v>6E-05</v>
      </c>
      <c r="R133" s="216">
        <f>Q133*H133</f>
        <v>0.036000000000000004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351</v>
      </c>
      <c r="AT133" s="218" t="s">
        <v>400</v>
      </c>
      <c r="AU133" s="218" t="s">
        <v>84</v>
      </c>
      <c r="AY133" s="19" t="s">
        <v>141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82</v>
      </c>
      <c r="BK133" s="219">
        <f>ROUND(I133*H133,2)</f>
        <v>0</v>
      </c>
      <c r="BL133" s="19" t="s">
        <v>245</v>
      </c>
      <c r="BM133" s="218" t="s">
        <v>1671</v>
      </c>
    </row>
    <row r="134" spans="1:51" s="14" customFormat="1" ht="12">
      <c r="A134" s="14"/>
      <c r="B134" s="236"/>
      <c r="C134" s="237"/>
      <c r="D134" s="227" t="s">
        <v>152</v>
      </c>
      <c r="E134" s="237"/>
      <c r="F134" s="239" t="s">
        <v>1718</v>
      </c>
      <c r="G134" s="237"/>
      <c r="H134" s="240">
        <v>600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152</v>
      </c>
      <c r="AU134" s="246" t="s">
        <v>84</v>
      </c>
      <c r="AV134" s="14" t="s">
        <v>84</v>
      </c>
      <c r="AW134" s="14" t="s">
        <v>4</v>
      </c>
      <c r="AX134" s="14" t="s">
        <v>82</v>
      </c>
      <c r="AY134" s="246" t="s">
        <v>141</v>
      </c>
    </row>
    <row r="135" spans="1:65" s="2" customFormat="1" ht="24.15" customHeight="1">
      <c r="A135" s="40"/>
      <c r="B135" s="41"/>
      <c r="C135" s="207" t="s">
        <v>340</v>
      </c>
      <c r="D135" s="207" t="s">
        <v>144</v>
      </c>
      <c r="E135" s="208" t="s">
        <v>713</v>
      </c>
      <c r="F135" s="209" t="s">
        <v>714</v>
      </c>
      <c r="G135" s="210" t="s">
        <v>242</v>
      </c>
      <c r="H135" s="211">
        <v>5</v>
      </c>
      <c r="I135" s="212"/>
      <c r="J135" s="213">
        <f>ROUND(I135*H135,2)</f>
        <v>0</v>
      </c>
      <c r="K135" s="209" t="s">
        <v>148</v>
      </c>
      <c r="L135" s="46"/>
      <c r="M135" s="214" t="s">
        <v>19</v>
      </c>
      <c r="N135" s="215" t="s">
        <v>45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245</v>
      </c>
      <c r="AT135" s="218" t="s">
        <v>144</v>
      </c>
      <c r="AU135" s="218" t="s">
        <v>84</v>
      </c>
      <c r="AY135" s="19" t="s">
        <v>141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82</v>
      </c>
      <c r="BK135" s="219">
        <f>ROUND(I135*H135,2)</f>
        <v>0</v>
      </c>
      <c r="BL135" s="19" t="s">
        <v>245</v>
      </c>
      <c r="BM135" s="218" t="s">
        <v>1673</v>
      </c>
    </row>
    <row r="136" spans="1:47" s="2" customFormat="1" ht="12">
      <c r="A136" s="40"/>
      <c r="B136" s="41"/>
      <c r="C136" s="42"/>
      <c r="D136" s="220" t="s">
        <v>150</v>
      </c>
      <c r="E136" s="42"/>
      <c r="F136" s="221" t="s">
        <v>716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150</v>
      </c>
      <c r="AU136" s="19" t="s">
        <v>84</v>
      </c>
    </row>
    <row r="137" spans="1:65" s="2" customFormat="1" ht="16.5" customHeight="1">
      <c r="A137" s="40"/>
      <c r="B137" s="41"/>
      <c r="C137" s="261" t="s">
        <v>346</v>
      </c>
      <c r="D137" s="261" t="s">
        <v>400</v>
      </c>
      <c r="E137" s="262" t="s">
        <v>1675</v>
      </c>
      <c r="F137" s="263" t="s">
        <v>1676</v>
      </c>
      <c r="G137" s="264" t="s">
        <v>242</v>
      </c>
      <c r="H137" s="265">
        <v>10</v>
      </c>
      <c r="I137" s="266"/>
      <c r="J137" s="267">
        <f>ROUND(I137*H137,2)</f>
        <v>0</v>
      </c>
      <c r="K137" s="263" t="s">
        <v>19</v>
      </c>
      <c r="L137" s="268"/>
      <c r="M137" s="269" t="s">
        <v>19</v>
      </c>
      <c r="N137" s="270" t="s">
        <v>45</v>
      </c>
      <c r="O137" s="86"/>
      <c r="P137" s="216">
        <f>O137*H137</f>
        <v>0</v>
      </c>
      <c r="Q137" s="216">
        <v>0.0001</v>
      </c>
      <c r="R137" s="216">
        <f>Q137*H137</f>
        <v>0.001</v>
      </c>
      <c r="S137" s="216">
        <v>0</v>
      </c>
      <c r="T137" s="21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351</v>
      </c>
      <c r="AT137" s="218" t="s">
        <v>400</v>
      </c>
      <c r="AU137" s="218" t="s">
        <v>84</v>
      </c>
      <c r="AY137" s="19" t="s">
        <v>141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82</v>
      </c>
      <c r="BK137" s="219">
        <f>ROUND(I137*H137,2)</f>
        <v>0</v>
      </c>
      <c r="BL137" s="19" t="s">
        <v>245</v>
      </c>
      <c r="BM137" s="218" t="s">
        <v>1677</v>
      </c>
    </row>
    <row r="138" spans="1:65" s="2" customFormat="1" ht="16.5" customHeight="1">
      <c r="A138" s="40"/>
      <c r="B138" s="41"/>
      <c r="C138" s="261" t="s">
        <v>351</v>
      </c>
      <c r="D138" s="261" t="s">
        <v>400</v>
      </c>
      <c r="E138" s="262" t="s">
        <v>1678</v>
      </c>
      <c r="F138" s="263" t="s">
        <v>1679</v>
      </c>
      <c r="G138" s="264" t="s">
        <v>242</v>
      </c>
      <c r="H138" s="265">
        <v>5</v>
      </c>
      <c r="I138" s="266"/>
      <c r="J138" s="267">
        <f>ROUND(I138*H138,2)</f>
        <v>0</v>
      </c>
      <c r="K138" s="263" t="s">
        <v>148</v>
      </c>
      <c r="L138" s="268"/>
      <c r="M138" s="269" t="s">
        <v>19</v>
      </c>
      <c r="N138" s="270" t="s">
        <v>45</v>
      </c>
      <c r="O138" s="86"/>
      <c r="P138" s="216">
        <f>O138*H138</f>
        <v>0</v>
      </c>
      <c r="Q138" s="216">
        <v>0.00015</v>
      </c>
      <c r="R138" s="216">
        <f>Q138*H138</f>
        <v>0.0007499999999999999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351</v>
      </c>
      <c r="AT138" s="218" t="s">
        <v>400</v>
      </c>
      <c r="AU138" s="218" t="s">
        <v>84</v>
      </c>
      <c r="AY138" s="19" t="s">
        <v>141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82</v>
      </c>
      <c r="BK138" s="219">
        <f>ROUND(I138*H138,2)</f>
        <v>0</v>
      </c>
      <c r="BL138" s="19" t="s">
        <v>245</v>
      </c>
      <c r="BM138" s="218" t="s">
        <v>1680</v>
      </c>
    </row>
    <row r="139" spans="1:65" s="2" customFormat="1" ht="16.5" customHeight="1">
      <c r="A139" s="40"/>
      <c r="B139" s="41"/>
      <c r="C139" s="207" t="s">
        <v>405</v>
      </c>
      <c r="D139" s="207" t="s">
        <v>144</v>
      </c>
      <c r="E139" s="208" t="s">
        <v>1681</v>
      </c>
      <c r="F139" s="209" t="s">
        <v>1682</v>
      </c>
      <c r="G139" s="210" t="s">
        <v>600</v>
      </c>
      <c r="H139" s="211">
        <v>1</v>
      </c>
      <c r="I139" s="212"/>
      <c r="J139" s="213">
        <f>ROUND(I139*H139,2)</f>
        <v>0</v>
      </c>
      <c r="K139" s="209" t="s">
        <v>19</v>
      </c>
      <c r="L139" s="46"/>
      <c r="M139" s="214" t="s">
        <v>19</v>
      </c>
      <c r="N139" s="215" t="s">
        <v>45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245</v>
      </c>
      <c r="AT139" s="218" t="s">
        <v>144</v>
      </c>
      <c r="AU139" s="218" t="s">
        <v>84</v>
      </c>
      <c r="AY139" s="19" t="s">
        <v>141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82</v>
      </c>
      <c r="BK139" s="219">
        <f>ROUND(I139*H139,2)</f>
        <v>0</v>
      </c>
      <c r="BL139" s="19" t="s">
        <v>245</v>
      </c>
      <c r="BM139" s="218" t="s">
        <v>1683</v>
      </c>
    </row>
    <row r="140" spans="1:65" s="2" customFormat="1" ht="24.15" customHeight="1">
      <c r="A140" s="40"/>
      <c r="B140" s="41"/>
      <c r="C140" s="207" t="s">
        <v>358</v>
      </c>
      <c r="D140" s="207" t="s">
        <v>144</v>
      </c>
      <c r="E140" s="208" t="s">
        <v>734</v>
      </c>
      <c r="F140" s="209" t="s">
        <v>735</v>
      </c>
      <c r="G140" s="210" t="s">
        <v>408</v>
      </c>
      <c r="H140" s="271"/>
      <c r="I140" s="212"/>
      <c r="J140" s="213">
        <f>ROUND(I140*H140,2)</f>
        <v>0</v>
      </c>
      <c r="K140" s="209" t="s">
        <v>148</v>
      </c>
      <c r="L140" s="46"/>
      <c r="M140" s="214" t="s">
        <v>19</v>
      </c>
      <c r="N140" s="215" t="s">
        <v>45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245</v>
      </c>
      <c r="AT140" s="218" t="s">
        <v>144</v>
      </c>
      <c r="AU140" s="218" t="s">
        <v>84</v>
      </c>
      <c r="AY140" s="19" t="s">
        <v>141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82</v>
      </c>
      <c r="BK140" s="219">
        <f>ROUND(I140*H140,2)</f>
        <v>0</v>
      </c>
      <c r="BL140" s="19" t="s">
        <v>245</v>
      </c>
      <c r="BM140" s="218" t="s">
        <v>1684</v>
      </c>
    </row>
    <row r="141" spans="1:47" s="2" customFormat="1" ht="12">
      <c r="A141" s="40"/>
      <c r="B141" s="41"/>
      <c r="C141" s="42"/>
      <c r="D141" s="220" t="s">
        <v>150</v>
      </c>
      <c r="E141" s="42"/>
      <c r="F141" s="221" t="s">
        <v>737</v>
      </c>
      <c r="G141" s="42"/>
      <c r="H141" s="42"/>
      <c r="I141" s="222"/>
      <c r="J141" s="42"/>
      <c r="K141" s="42"/>
      <c r="L141" s="46"/>
      <c r="M141" s="272"/>
      <c r="N141" s="273"/>
      <c r="O141" s="274"/>
      <c r="P141" s="274"/>
      <c r="Q141" s="274"/>
      <c r="R141" s="274"/>
      <c r="S141" s="274"/>
      <c r="T141" s="275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150</v>
      </c>
      <c r="AU141" s="19" t="s">
        <v>84</v>
      </c>
    </row>
    <row r="142" spans="1:31" s="2" customFormat="1" ht="6.95" customHeight="1">
      <c r="A142" s="40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46"/>
      <c r="M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</sheetData>
  <sheetProtection password="CC20" sheet="1" objects="1" scenarios="1" formatColumns="0" formatRows="0" autoFilter="0"/>
  <autoFilter ref="C86:K14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4_01/612325101"/>
    <hyperlink ref="F94" r:id="rId2" display="https://podminky.urs.cz/item/CS_URS_2024_01/612325121"/>
    <hyperlink ref="F97" r:id="rId3" display="https://podminky.urs.cz/item/CS_URS_2024_01/612325222"/>
    <hyperlink ref="F101" r:id="rId4" display="https://podminky.urs.cz/item/CS_URS_2024_01/977332122"/>
    <hyperlink ref="F105" r:id="rId5" display="https://podminky.urs.cz/item/CS_URS_2024_01/997006512"/>
    <hyperlink ref="F107" r:id="rId6" display="https://podminky.urs.cz/item/CS_URS_2024_01/997006519"/>
    <hyperlink ref="F110" r:id="rId7" display="https://podminky.urs.cz/item/CS_URS_2024_01/997013214"/>
    <hyperlink ref="F112" r:id="rId8" display="https://podminky.urs.cz/item/CS_URS_2024_01/997013631"/>
    <hyperlink ref="F115" r:id="rId9" display="https://podminky.urs.cz/item/CS_URS_2024_01/998018003"/>
    <hyperlink ref="F119" r:id="rId10" display="https://podminky.urs.cz/item/CS_URS_2024_01/741112061"/>
    <hyperlink ref="F124" r:id="rId11" display="https://podminky.urs.cz/item/CS_URS_2024_01/742110002"/>
    <hyperlink ref="F128" r:id="rId12" display="https://podminky.urs.cz/item/CS_URS_2024_01/742110041"/>
    <hyperlink ref="F132" r:id="rId13" display="https://podminky.urs.cz/item/CS_URS_2024_01/742124001"/>
    <hyperlink ref="F136" r:id="rId14" display="https://podminky.urs.cz/item/CS_URS_2024_01/742330044"/>
    <hyperlink ref="F141" r:id="rId15" display="https://podminky.urs.cz/item/CS_URS_2024_01/998742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1719</v>
      </c>
      <c r="H4" s="22"/>
    </row>
    <row r="5" spans="2:8" s="1" customFormat="1" ht="12" customHeight="1">
      <c r="B5" s="22"/>
      <c r="C5" s="280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1" t="s">
        <v>16</v>
      </c>
      <c r="D6" s="282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9. 1. 2024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3"/>
      <c r="C9" s="284" t="s">
        <v>55</v>
      </c>
      <c r="D9" s="285" t="s">
        <v>56</v>
      </c>
      <c r="E9" s="285" t="s">
        <v>128</v>
      </c>
      <c r="F9" s="286" t="s">
        <v>1720</v>
      </c>
      <c r="G9" s="180"/>
      <c r="H9" s="283"/>
    </row>
    <row r="10" spans="1:8" s="2" customFormat="1" ht="26.4" customHeight="1">
      <c r="A10" s="40"/>
      <c r="B10" s="46"/>
      <c r="C10" s="287" t="s">
        <v>1721</v>
      </c>
      <c r="D10" s="287" t="s">
        <v>80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88" t="s">
        <v>94</v>
      </c>
      <c r="D11" s="289" t="s">
        <v>95</v>
      </c>
      <c r="E11" s="290" t="s">
        <v>19</v>
      </c>
      <c r="F11" s="291">
        <v>442</v>
      </c>
      <c r="G11" s="40"/>
      <c r="H11" s="46"/>
    </row>
    <row r="12" spans="1:8" s="2" customFormat="1" ht="16.8" customHeight="1">
      <c r="A12" s="40"/>
      <c r="B12" s="46"/>
      <c r="C12" s="292" t="s">
        <v>19</v>
      </c>
      <c r="D12" s="292" t="s">
        <v>180</v>
      </c>
      <c r="E12" s="19" t="s">
        <v>19</v>
      </c>
      <c r="F12" s="293">
        <v>0</v>
      </c>
      <c r="G12" s="40"/>
      <c r="H12" s="46"/>
    </row>
    <row r="13" spans="1:8" s="2" customFormat="1" ht="16.8" customHeight="1">
      <c r="A13" s="40"/>
      <c r="B13" s="46"/>
      <c r="C13" s="292" t="s">
        <v>19</v>
      </c>
      <c r="D13" s="292" t="s">
        <v>295</v>
      </c>
      <c r="E13" s="19" t="s">
        <v>19</v>
      </c>
      <c r="F13" s="293">
        <v>115</v>
      </c>
      <c r="G13" s="40"/>
      <c r="H13" s="46"/>
    </row>
    <row r="14" spans="1:8" s="2" customFormat="1" ht="16.8" customHeight="1">
      <c r="A14" s="40"/>
      <c r="B14" s="46"/>
      <c r="C14" s="292" t="s">
        <v>19</v>
      </c>
      <c r="D14" s="292" t="s">
        <v>194</v>
      </c>
      <c r="E14" s="19" t="s">
        <v>19</v>
      </c>
      <c r="F14" s="293">
        <v>0</v>
      </c>
      <c r="G14" s="40"/>
      <c r="H14" s="46"/>
    </row>
    <row r="15" spans="1:8" s="2" customFormat="1" ht="16.8" customHeight="1">
      <c r="A15" s="40"/>
      <c r="B15" s="46"/>
      <c r="C15" s="292" t="s">
        <v>19</v>
      </c>
      <c r="D15" s="292" t="s">
        <v>296</v>
      </c>
      <c r="E15" s="19" t="s">
        <v>19</v>
      </c>
      <c r="F15" s="293">
        <v>60</v>
      </c>
      <c r="G15" s="40"/>
      <c r="H15" s="46"/>
    </row>
    <row r="16" spans="1:8" s="2" customFormat="1" ht="16.8" customHeight="1">
      <c r="A16" s="40"/>
      <c r="B16" s="46"/>
      <c r="C16" s="292" t="s">
        <v>19</v>
      </c>
      <c r="D16" s="292" t="s">
        <v>196</v>
      </c>
      <c r="E16" s="19" t="s">
        <v>19</v>
      </c>
      <c r="F16" s="293">
        <v>0</v>
      </c>
      <c r="G16" s="40"/>
      <c r="H16" s="46"/>
    </row>
    <row r="17" spans="1:8" s="2" customFormat="1" ht="16.8" customHeight="1">
      <c r="A17" s="40"/>
      <c r="B17" s="46"/>
      <c r="C17" s="292" t="s">
        <v>19</v>
      </c>
      <c r="D17" s="292" t="s">
        <v>297</v>
      </c>
      <c r="E17" s="19" t="s">
        <v>19</v>
      </c>
      <c r="F17" s="293">
        <v>68</v>
      </c>
      <c r="G17" s="40"/>
      <c r="H17" s="46"/>
    </row>
    <row r="18" spans="1:8" s="2" customFormat="1" ht="16.8" customHeight="1">
      <c r="A18" s="40"/>
      <c r="B18" s="46"/>
      <c r="C18" s="292" t="s">
        <v>19</v>
      </c>
      <c r="D18" s="292" t="s">
        <v>198</v>
      </c>
      <c r="E18" s="19" t="s">
        <v>19</v>
      </c>
      <c r="F18" s="293">
        <v>0</v>
      </c>
      <c r="G18" s="40"/>
      <c r="H18" s="46"/>
    </row>
    <row r="19" spans="1:8" s="2" customFormat="1" ht="16.8" customHeight="1">
      <c r="A19" s="40"/>
      <c r="B19" s="46"/>
      <c r="C19" s="292" t="s">
        <v>19</v>
      </c>
      <c r="D19" s="292" t="s">
        <v>298</v>
      </c>
      <c r="E19" s="19" t="s">
        <v>19</v>
      </c>
      <c r="F19" s="293">
        <v>54</v>
      </c>
      <c r="G19" s="40"/>
      <c r="H19" s="46"/>
    </row>
    <row r="20" spans="1:8" s="2" customFormat="1" ht="16.8" customHeight="1">
      <c r="A20" s="40"/>
      <c r="B20" s="46"/>
      <c r="C20" s="292" t="s">
        <v>19</v>
      </c>
      <c r="D20" s="292" t="s">
        <v>200</v>
      </c>
      <c r="E20" s="19" t="s">
        <v>19</v>
      </c>
      <c r="F20" s="293">
        <v>0</v>
      </c>
      <c r="G20" s="40"/>
      <c r="H20" s="46"/>
    </row>
    <row r="21" spans="1:8" s="2" customFormat="1" ht="16.8" customHeight="1">
      <c r="A21" s="40"/>
      <c r="B21" s="46"/>
      <c r="C21" s="292" t="s">
        <v>19</v>
      </c>
      <c r="D21" s="292" t="s">
        <v>299</v>
      </c>
      <c r="E21" s="19" t="s">
        <v>19</v>
      </c>
      <c r="F21" s="293">
        <v>50</v>
      </c>
      <c r="G21" s="40"/>
      <c r="H21" s="46"/>
    </row>
    <row r="22" spans="1:8" s="2" customFormat="1" ht="16.8" customHeight="1">
      <c r="A22" s="40"/>
      <c r="B22" s="46"/>
      <c r="C22" s="292" t="s">
        <v>19</v>
      </c>
      <c r="D22" s="292" t="s">
        <v>201</v>
      </c>
      <c r="E22" s="19" t="s">
        <v>19</v>
      </c>
      <c r="F22" s="293">
        <v>0</v>
      </c>
      <c r="G22" s="40"/>
      <c r="H22" s="46"/>
    </row>
    <row r="23" spans="1:8" s="2" customFormat="1" ht="16.8" customHeight="1">
      <c r="A23" s="40"/>
      <c r="B23" s="46"/>
      <c r="C23" s="292" t="s">
        <v>19</v>
      </c>
      <c r="D23" s="292" t="s">
        <v>300</v>
      </c>
      <c r="E23" s="19" t="s">
        <v>19</v>
      </c>
      <c r="F23" s="293">
        <v>95</v>
      </c>
      <c r="G23" s="40"/>
      <c r="H23" s="46"/>
    </row>
    <row r="24" spans="1:8" s="2" customFormat="1" ht="16.8" customHeight="1">
      <c r="A24" s="40"/>
      <c r="B24" s="46"/>
      <c r="C24" s="292" t="s">
        <v>19</v>
      </c>
      <c r="D24" s="292" t="s">
        <v>205</v>
      </c>
      <c r="E24" s="19" t="s">
        <v>19</v>
      </c>
      <c r="F24" s="293">
        <v>442</v>
      </c>
      <c r="G24" s="40"/>
      <c r="H24" s="46"/>
    </row>
    <row r="25" spans="1:8" s="2" customFormat="1" ht="16.8" customHeight="1">
      <c r="A25" s="40"/>
      <c r="B25" s="46"/>
      <c r="C25" s="294" t="s">
        <v>1722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292" t="s">
        <v>287</v>
      </c>
      <c r="D26" s="292" t="s">
        <v>1723</v>
      </c>
      <c r="E26" s="19" t="s">
        <v>147</v>
      </c>
      <c r="F26" s="293">
        <v>380</v>
      </c>
      <c r="G26" s="40"/>
      <c r="H26" s="46"/>
    </row>
    <row r="27" spans="1:8" s="2" customFormat="1" ht="16.8" customHeight="1">
      <c r="A27" s="40"/>
      <c r="B27" s="46"/>
      <c r="C27" s="292" t="s">
        <v>1242</v>
      </c>
      <c r="D27" s="292" t="s">
        <v>1724</v>
      </c>
      <c r="E27" s="19" t="s">
        <v>147</v>
      </c>
      <c r="F27" s="293">
        <v>442</v>
      </c>
      <c r="G27" s="40"/>
      <c r="H27" s="46"/>
    </row>
    <row r="28" spans="1:8" s="2" customFormat="1" ht="16.8" customHeight="1">
      <c r="A28" s="40"/>
      <c r="B28" s="46"/>
      <c r="C28" s="292" t="s">
        <v>1247</v>
      </c>
      <c r="D28" s="292" t="s">
        <v>1725</v>
      </c>
      <c r="E28" s="19" t="s">
        <v>147</v>
      </c>
      <c r="F28" s="293">
        <v>442</v>
      </c>
      <c r="G28" s="40"/>
      <c r="H28" s="46"/>
    </row>
    <row r="29" spans="1:8" s="2" customFormat="1" ht="16.8" customHeight="1">
      <c r="A29" s="40"/>
      <c r="B29" s="46"/>
      <c r="C29" s="292" t="s">
        <v>1252</v>
      </c>
      <c r="D29" s="292" t="s">
        <v>1726</v>
      </c>
      <c r="E29" s="19" t="s">
        <v>147</v>
      </c>
      <c r="F29" s="293">
        <v>884</v>
      </c>
      <c r="G29" s="40"/>
      <c r="H29" s="46"/>
    </row>
    <row r="30" spans="1:8" s="2" customFormat="1" ht="16.8" customHeight="1">
      <c r="A30" s="40"/>
      <c r="B30" s="46"/>
      <c r="C30" s="292" t="s">
        <v>1258</v>
      </c>
      <c r="D30" s="292" t="s">
        <v>1727</v>
      </c>
      <c r="E30" s="19" t="s">
        <v>147</v>
      </c>
      <c r="F30" s="293">
        <v>380</v>
      </c>
      <c r="G30" s="40"/>
      <c r="H30" s="46"/>
    </row>
    <row r="31" spans="1:8" s="2" customFormat="1" ht="16.8" customHeight="1">
      <c r="A31" s="40"/>
      <c r="B31" s="46"/>
      <c r="C31" s="292" t="s">
        <v>1263</v>
      </c>
      <c r="D31" s="292" t="s">
        <v>1728</v>
      </c>
      <c r="E31" s="19" t="s">
        <v>147</v>
      </c>
      <c r="F31" s="293">
        <v>442</v>
      </c>
      <c r="G31" s="40"/>
      <c r="H31" s="46"/>
    </row>
    <row r="32" spans="1:8" s="2" customFormat="1" ht="16.8" customHeight="1">
      <c r="A32" s="40"/>
      <c r="B32" s="46"/>
      <c r="C32" s="292" t="s">
        <v>1314</v>
      </c>
      <c r="D32" s="292" t="s">
        <v>1729</v>
      </c>
      <c r="E32" s="19" t="s">
        <v>147</v>
      </c>
      <c r="F32" s="293">
        <v>442</v>
      </c>
      <c r="G32" s="40"/>
      <c r="H32" s="46"/>
    </row>
    <row r="33" spans="1:8" s="2" customFormat="1" ht="16.8" customHeight="1">
      <c r="A33" s="40"/>
      <c r="B33" s="46"/>
      <c r="C33" s="292" t="s">
        <v>1400</v>
      </c>
      <c r="D33" s="292" t="s">
        <v>1730</v>
      </c>
      <c r="E33" s="19" t="s">
        <v>147</v>
      </c>
      <c r="F33" s="293">
        <v>442</v>
      </c>
      <c r="G33" s="40"/>
      <c r="H33" s="46"/>
    </row>
    <row r="34" spans="1:8" s="2" customFormat="1" ht="16.8" customHeight="1">
      <c r="A34" s="40"/>
      <c r="B34" s="46"/>
      <c r="C34" s="292" t="s">
        <v>1427</v>
      </c>
      <c r="D34" s="292" t="s">
        <v>1731</v>
      </c>
      <c r="E34" s="19" t="s">
        <v>147</v>
      </c>
      <c r="F34" s="293">
        <v>442</v>
      </c>
      <c r="G34" s="40"/>
      <c r="H34" s="46"/>
    </row>
    <row r="35" spans="1:8" s="2" customFormat="1" ht="16.8" customHeight="1">
      <c r="A35" s="40"/>
      <c r="B35" s="46"/>
      <c r="C35" s="292" t="s">
        <v>309</v>
      </c>
      <c r="D35" s="292" t="s">
        <v>1732</v>
      </c>
      <c r="E35" s="19" t="s">
        <v>147</v>
      </c>
      <c r="F35" s="293">
        <v>442</v>
      </c>
      <c r="G35" s="40"/>
      <c r="H35" s="46"/>
    </row>
    <row r="36" spans="1:8" s="2" customFormat="1" ht="16.8" customHeight="1">
      <c r="A36" s="40"/>
      <c r="B36" s="46"/>
      <c r="C36" s="292" t="s">
        <v>314</v>
      </c>
      <c r="D36" s="292" t="s">
        <v>1733</v>
      </c>
      <c r="E36" s="19" t="s">
        <v>147</v>
      </c>
      <c r="F36" s="293">
        <v>442</v>
      </c>
      <c r="G36" s="40"/>
      <c r="H36" s="46"/>
    </row>
    <row r="37" spans="1:8" s="2" customFormat="1" ht="16.8" customHeight="1">
      <c r="A37" s="40"/>
      <c r="B37" s="46"/>
      <c r="C37" s="292" t="s">
        <v>319</v>
      </c>
      <c r="D37" s="292" t="s">
        <v>1734</v>
      </c>
      <c r="E37" s="19" t="s">
        <v>147</v>
      </c>
      <c r="F37" s="293">
        <v>442</v>
      </c>
      <c r="G37" s="40"/>
      <c r="H37" s="46"/>
    </row>
    <row r="38" spans="1:8" s="2" customFormat="1" ht="26.4" customHeight="1">
      <c r="A38" s="40"/>
      <c r="B38" s="46"/>
      <c r="C38" s="287" t="s">
        <v>1735</v>
      </c>
      <c r="D38" s="287" t="s">
        <v>86</v>
      </c>
      <c r="E38" s="40"/>
      <c r="F38" s="40"/>
      <c r="G38" s="40"/>
      <c r="H38" s="46"/>
    </row>
    <row r="39" spans="1:8" s="2" customFormat="1" ht="16.8" customHeight="1">
      <c r="A39" s="40"/>
      <c r="B39" s="46"/>
      <c r="C39" s="288" t="s">
        <v>94</v>
      </c>
      <c r="D39" s="289" t="s">
        <v>95</v>
      </c>
      <c r="E39" s="290" t="s">
        <v>19</v>
      </c>
      <c r="F39" s="291">
        <v>442</v>
      </c>
      <c r="G39" s="40"/>
      <c r="H39" s="46"/>
    </row>
    <row r="40" spans="1:8" s="2" customFormat="1" ht="16.8" customHeight="1">
      <c r="A40" s="40"/>
      <c r="B40" s="46"/>
      <c r="C40" s="292" t="s">
        <v>19</v>
      </c>
      <c r="D40" s="292" t="s">
        <v>180</v>
      </c>
      <c r="E40" s="19" t="s">
        <v>19</v>
      </c>
      <c r="F40" s="293">
        <v>0</v>
      </c>
      <c r="G40" s="40"/>
      <c r="H40" s="46"/>
    </row>
    <row r="41" spans="1:8" s="2" customFormat="1" ht="16.8" customHeight="1">
      <c r="A41" s="40"/>
      <c r="B41" s="46"/>
      <c r="C41" s="292" t="s">
        <v>19</v>
      </c>
      <c r="D41" s="292" t="s">
        <v>295</v>
      </c>
      <c r="E41" s="19" t="s">
        <v>19</v>
      </c>
      <c r="F41" s="293">
        <v>115</v>
      </c>
      <c r="G41" s="40"/>
      <c r="H41" s="46"/>
    </row>
    <row r="42" spans="1:8" s="2" customFormat="1" ht="16.8" customHeight="1">
      <c r="A42" s="40"/>
      <c r="B42" s="46"/>
      <c r="C42" s="292" t="s">
        <v>19</v>
      </c>
      <c r="D42" s="292" t="s">
        <v>194</v>
      </c>
      <c r="E42" s="19" t="s">
        <v>19</v>
      </c>
      <c r="F42" s="293">
        <v>0</v>
      </c>
      <c r="G42" s="40"/>
      <c r="H42" s="46"/>
    </row>
    <row r="43" spans="1:8" s="2" customFormat="1" ht="16.8" customHeight="1">
      <c r="A43" s="40"/>
      <c r="B43" s="46"/>
      <c r="C43" s="292" t="s">
        <v>19</v>
      </c>
      <c r="D43" s="292" t="s">
        <v>296</v>
      </c>
      <c r="E43" s="19" t="s">
        <v>19</v>
      </c>
      <c r="F43" s="293">
        <v>60</v>
      </c>
      <c r="G43" s="40"/>
      <c r="H43" s="46"/>
    </row>
    <row r="44" spans="1:8" s="2" customFormat="1" ht="16.8" customHeight="1">
      <c r="A44" s="40"/>
      <c r="B44" s="46"/>
      <c r="C44" s="292" t="s">
        <v>19</v>
      </c>
      <c r="D44" s="292" t="s">
        <v>196</v>
      </c>
      <c r="E44" s="19" t="s">
        <v>19</v>
      </c>
      <c r="F44" s="293">
        <v>0</v>
      </c>
      <c r="G44" s="40"/>
      <c r="H44" s="46"/>
    </row>
    <row r="45" spans="1:8" s="2" customFormat="1" ht="16.8" customHeight="1">
      <c r="A45" s="40"/>
      <c r="B45" s="46"/>
      <c r="C45" s="292" t="s">
        <v>19</v>
      </c>
      <c r="D45" s="292" t="s">
        <v>297</v>
      </c>
      <c r="E45" s="19" t="s">
        <v>19</v>
      </c>
      <c r="F45" s="293">
        <v>68</v>
      </c>
      <c r="G45" s="40"/>
      <c r="H45" s="46"/>
    </row>
    <row r="46" spans="1:8" s="2" customFormat="1" ht="16.8" customHeight="1">
      <c r="A46" s="40"/>
      <c r="B46" s="46"/>
      <c r="C46" s="292" t="s">
        <v>19</v>
      </c>
      <c r="D46" s="292" t="s">
        <v>198</v>
      </c>
      <c r="E46" s="19" t="s">
        <v>19</v>
      </c>
      <c r="F46" s="293">
        <v>0</v>
      </c>
      <c r="G46" s="40"/>
      <c r="H46" s="46"/>
    </row>
    <row r="47" spans="1:8" s="2" customFormat="1" ht="16.8" customHeight="1">
      <c r="A47" s="40"/>
      <c r="B47" s="46"/>
      <c r="C47" s="292" t="s">
        <v>19</v>
      </c>
      <c r="D47" s="292" t="s">
        <v>298</v>
      </c>
      <c r="E47" s="19" t="s">
        <v>19</v>
      </c>
      <c r="F47" s="293">
        <v>54</v>
      </c>
      <c r="G47" s="40"/>
      <c r="H47" s="46"/>
    </row>
    <row r="48" spans="1:8" s="2" customFormat="1" ht="16.8" customHeight="1">
      <c r="A48" s="40"/>
      <c r="B48" s="46"/>
      <c r="C48" s="292" t="s">
        <v>19</v>
      </c>
      <c r="D48" s="292" t="s">
        <v>200</v>
      </c>
      <c r="E48" s="19" t="s">
        <v>19</v>
      </c>
      <c r="F48" s="293">
        <v>0</v>
      </c>
      <c r="G48" s="40"/>
      <c r="H48" s="46"/>
    </row>
    <row r="49" spans="1:8" s="2" customFormat="1" ht="16.8" customHeight="1">
      <c r="A49" s="40"/>
      <c r="B49" s="46"/>
      <c r="C49" s="292" t="s">
        <v>19</v>
      </c>
      <c r="D49" s="292" t="s">
        <v>299</v>
      </c>
      <c r="E49" s="19" t="s">
        <v>19</v>
      </c>
      <c r="F49" s="293">
        <v>50</v>
      </c>
      <c r="G49" s="40"/>
      <c r="H49" s="46"/>
    </row>
    <row r="50" spans="1:8" s="2" customFormat="1" ht="16.8" customHeight="1">
      <c r="A50" s="40"/>
      <c r="B50" s="46"/>
      <c r="C50" s="292" t="s">
        <v>19</v>
      </c>
      <c r="D50" s="292" t="s">
        <v>201</v>
      </c>
      <c r="E50" s="19" t="s">
        <v>19</v>
      </c>
      <c r="F50" s="293">
        <v>0</v>
      </c>
      <c r="G50" s="40"/>
      <c r="H50" s="46"/>
    </row>
    <row r="51" spans="1:8" s="2" customFormat="1" ht="16.8" customHeight="1">
      <c r="A51" s="40"/>
      <c r="B51" s="46"/>
      <c r="C51" s="292" t="s">
        <v>19</v>
      </c>
      <c r="D51" s="292" t="s">
        <v>300</v>
      </c>
      <c r="E51" s="19" t="s">
        <v>19</v>
      </c>
      <c r="F51" s="293">
        <v>95</v>
      </c>
      <c r="G51" s="40"/>
      <c r="H51" s="46"/>
    </row>
    <row r="52" spans="1:8" s="2" customFormat="1" ht="16.8" customHeight="1">
      <c r="A52" s="40"/>
      <c r="B52" s="46"/>
      <c r="C52" s="292" t="s">
        <v>19</v>
      </c>
      <c r="D52" s="292" t="s">
        <v>205</v>
      </c>
      <c r="E52" s="19" t="s">
        <v>19</v>
      </c>
      <c r="F52" s="293">
        <v>442</v>
      </c>
      <c r="G52" s="40"/>
      <c r="H52" s="46"/>
    </row>
    <row r="53" spans="1:8" s="2" customFormat="1" ht="16.8" customHeight="1">
      <c r="A53" s="40"/>
      <c r="B53" s="46"/>
      <c r="C53" s="294" t="s">
        <v>1722</v>
      </c>
      <c r="D53" s="40"/>
      <c r="E53" s="40"/>
      <c r="F53" s="40"/>
      <c r="G53" s="40"/>
      <c r="H53" s="46"/>
    </row>
    <row r="54" spans="1:8" s="2" customFormat="1" ht="16.8" customHeight="1">
      <c r="A54" s="40"/>
      <c r="B54" s="46"/>
      <c r="C54" s="292" t="s">
        <v>319</v>
      </c>
      <c r="D54" s="292" t="s">
        <v>1734</v>
      </c>
      <c r="E54" s="19" t="s">
        <v>147</v>
      </c>
      <c r="F54" s="293">
        <v>442</v>
      </c>
      <c r="G54" s="40"/>
      <c r="H54" s="46"/>
    </row>
    <row r="55" spans="1:8" s="2" customFormat="1" ht="7.4" customHeight="1">
      <c r="A55" s="40"/>
      <c r="B55" s="159"/>
      <c r="C55" s="160"/>
      <c r="D55" s="160"/>
      <c r="E55" s="160"/>
      <c r="F55" s="160"/>
      <c r="G55" s="160"/>
      <c r="H55" s="46"/>
    </row>
    <row r="56" spans="1:8" s="2" customFormat="1" ht="12">
      <c r="A56" s="40"/>
      <c r="B56" s="40"/>
      <c r="C56" s="40"/>
      <c r="D56" s="40"/>
      <c r="E56" s="40"/>
      <c r="F56" s="40"/>
      <c r="G56" s="40"/>
      <c r="H56" s="40"/>
    </row>
  </sheetData>
  <sheetProtection password="CC20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300" t="s">
        <v>1736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1737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1738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1739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1740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1741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1742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1743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1744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1745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1746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81</v>
      </c>
      <c r="F18" s="306" t="s">
        <v>1747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1748</v>
      </c>
      <c r="F19" s="306" t="s">
        <v>1749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1750</v>
      </c>
      <c r="F20" s="306" t="s">
        <v>1751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1752</v>
      </c>
      <c r="F21" s="306" t="s">
        <v>1753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1754</v>
      </c>
      <c r="F22" s="306" t="s">
        <v>1755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1756</v>
      </c>
      <c r="F23" s="306" t="s">
        <v>1757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1758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1759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1760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1761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1762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1763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1764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1765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1766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127</v>
      </c>
      <c r="F36" s="306"/>
      <c r="G36" s="306" t="s">
        <v>1767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1768</v>
      </c>
      <c r="F37" s="306"/>
      <c r="G37" s="306" t="s">
        <v>1769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55</v>
      </c>
      <c r="F38" s="306"/>
      <c r="G38" s="306" t="s">
        <v>1770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56</v>
      </c>
      <c r="F39" s="306"/>
      <c r="G39" s="306" t="s">
        <v>1771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128</v>
      </c>
      <c r="F40" s="306"/>
      <c r="G40" s="306" t="s">
        <v>1772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129</v>
      </c>
      <c r="F41" s="306"/>
      <c r="G41" s="306" t="s">
        <v>1773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1774</v>
      </c>
      <c r="F42" s="306"/>
      <c r="G42" s="306" t="s">
        <v>1775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1776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1777</v>
      </c>
      <c r="F44" s="306"/>
      <c r="G44" s="306" t="s">
        <v>1778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131</v>
      </c>
      <c r="F45" s="306"/>
      <c r="G45" s="306" t="s">
        <v>1779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1780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1781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1782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1783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1784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1785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1786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1787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1788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1789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1790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1791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1792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1793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1794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1795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1796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1797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1798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1799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1800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1801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1802</v>
      </c>
      <c r="D76" s="324"/>
      <c r="E76" s="324"/>
      <c r="F76" s="324" t="s">
        <v>1803</v>
      </c>
      <c r="G76" s="325"/>
      <c r="H76" s="324" t="s">
        <v>56</v>
      </c>
      <c r="I76" s="324" t="s">
        <v>59</v>
      </c>
      <c r="J76" s="324" t="s">
        <v>1804</v>
      </c>
      <c r="K76" s="323"/>
    </row>
    <row r="77" spans="2:11" s="1" customFormat="1" ht="17.25" customHeight="1">
      <c r="B77" s="321"/>
      <c r="C77" s="326" t="s">
        <v>1805</v>
      </c>
      <c r="D77" s="326"/>
      <c r="E77" s="326"/>
      <c r="F77" s="327" t="s">
        <v>1806</v>
      </c>
      <c r="G77" s="328"/>
      <c r="H77" s="326"/>
      <c r="I77" s="326"/>
      <c r="J77" s="326" t="s">
        <v>1807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55</v>
      </c>
      <c r="D79" s="331"/>
      <c r="E79" s="331"/>
      <c r="F79" s="332" t="s">
        <v>1808</v>
      </c>
      <c r="G79" s="333"/>
      <c r="H79" s="309" t="s">
        <v>1809</v>
      </c>
      <c r="I79" s="309" t="s">
        <v>1810</v>
      </c>
      <c r="J79" s="309">
        <v>20</v>
      </c>
      <c r="K79" s="323"/>
    </row>
    <row r="80" spans="2:11" s="1" customFormat="1" ht="15" customHeight="1">
      <c r="B80" s="321"/>
      <c r="C80" s="309" t="s">
        <v>1811</v>
      </c>
      <c r="D80" s="309"/>
      <c r="E80" s="309"/>
      <c r="F80" s="332" t="s">
        <v>1808</v>
      </c>
      <c r="G80" s="333"/>
      <c r="H80" s="309" t="s">
        <v>1812</v>
      </c>
      <c r="I80" s="309" t="s">
        <v>1810</v>
      </c>
      <c r="J80" s="309">
        <v>120</v>
      </c>
      <c r="K80" s="323"/>
    </row>
    <row r="81" spans="2:11" s="1" customFormat="1" ht="15" customHeight="1">
      <c r="B81" s="334"/>
      <c r="C81" s="309" t="s">
        <v>1813</v>
      </c>
      <c r="D81" s="309"/>
      <c r="E81" s="309"/>
      <c r="F81" s="332" t="s">
        <v>1814</v>
      </c>
      <c r="G81" s="333"/>
      <c r="H81" s="309" t="s">
        <v>1815</v>
      </c>
      <c r="I81" s="309" t="s">
        <v>1810</v>
      </c>
      <c r="J81" s="309">
        <v>50</v>
      </c>
      <c r="K81" s="323"/>
    </row>
    <row r="82" spans="2:11" s="1" customFormat="1" ht="15" customHeight="1">
      <c r="B82" s="334"/>
      <c r="C82" s="309" t="s">
        <v>1816</v>
      </c>
      <c r="D82" s="309"/>
      <c r="E82" s="309"/>
      <c r="F82" s="332" t="s">
        <v>1808</v>
      </c>
      <c r="G82" s="333"/>
      <c r="H82" s="309" t="s">
        <v>1817</v>
      </c>
      <c r="I82" s="309" t="s">
        <v>1818</v>
      </c>
      <c r="J82" s="309"/>
      <c r="K82" s="323"/>
    </row>
    <row r="83" spans="2:11" s="1" customFormat="1" ht="15" customHeight="1">
      <c r="B83" s="334"/>
      <c r="C83" s="335" t="s">
        <v>1819</v>
      </c>
      <c r="D83" s="335"/>
      <c r="E83" s="335"/>
      <c r="F83" s="336" t="s">
        <v>1814</v>
      </c>
      <c r="G83" s="335"/>
      <c r="H83" s="335" t="s">
        <v>1820</v>
      </c>
      <c r="I83" s="335" t="s">
        <v>1810</v>
      </c>
      <c r="J83" s="335">
        <v>15</v>
      </c>
      <c r="K83" s="323"/>
    </row>
    <row r="84" spans="2:11" s="1" customFormat="1" ht="15" customHeight="1">
      <c r="B84" s="334"/>
      <c r="C84" s="335" t="s">
        <v>1821</v>
      </c>
      <c r="D84" s="335"/>
      <c r="E84" s="335"/>
      <c r="F84" s="336" t="s">
        <v>1814</v>
      </c>
      <c r="G84" s="335"/>
      <c r="H84" s="335" t="s">
        <v>1822</v>
      </c>
      <c r="I84" s="335" t="s">
        <v>1810</v>
      </c>
      <c r="J84" s="335">
        <v>15</v>
      </c>
      <c r="K84" s="323"/>
    </row>
    <row r="85" spans="2:11" s="1" customFormat="1" ht="15" customHeight="1">
      <c r="B85" s="334"/>
      <c r="C85" s="335" t="s">
        <v>1823</v>
      </c>
      <c r="D85" s="335"/>
      <c r="E85" s="335"/>
      <c r="F85" s="336" t="s">
        <v>1814</v>
      </c>
      <c r="G85" s="335"/>
      <c r="H85" s="335" t="s">
        <v>1824</v>
      </c>
      <c r="I85" s="335" t="s">
        <v>1810</v>
      </c>
      <c r="J85" s="335">
        <v>20</v>
      </c>
      <c r="K85" s="323"/>
    </row>
    <row r="86" spans="2:11" s="1" customFormat="1" ht="15" customHeight="1">
      <c r="B86" s="334"/>
      <c r="C86" s="335" t="s">
        <v>1825</v>
      </c>
      <c r="D86" s="335"/>
      <c r="E86" s="335"/>
      <c r="F86" s="336" t="s">
        <v>1814</v>
      </c>
      <c r="G86" s="335"/>
      <c r="H86" s="335" t="s">
        <v>1826</v>
      </c>
      <c r="I86" s="335" t="s">
        <v>1810</v>
      </c>
      <c r="J86" s="335">
        <v>20</v>
      </c>
      <c r="K86" s="323"/>
    </row>
    <row r="87" spans="2:11" s="1" customFormat="1" ht="15" customHeight="1">
      <c r="B87" s="334"/>
      <c r="C87" s="309" t="s">
        <v>1827</v>
      </c>
      <c r="D87" s="309"/>
      <c r="E87" s="309"/>
      <c r="F87" s="332" t="s">
        <v>1814</v>
      </c>
      <c r="G87" s="333"/>
      <c r="H87" s="309" t="s">
        <v>1828</v>
      </c>
      <c r="I87" s="309" t="s">
        <v>1810</v>
      </c>
      <c r="J87" s="309">
        <v>50</v>
      </c>
      <c r="K87" s="323"/>
    </row>
    <row r="88" spans="2:11" s="1" customFormat="1" ht="15" customHeight="1">
      <c r="B88" s="334"/>
      <c r="C88" s="309" t="s">
        <v>1829</v>
      </c>
      <c r="D88" s="309"/>
      <c r="E88" s="309"/>
      <c r="F88" s="332" t="s">
        <v>1814</v>
      </c>
      <c r="G88" s="333"/>
      <c r="H88" s="309" t="s">
        <v>1830</v>
      </c>
      <c r="I88" s="309" t="s">
        <v>1810</v>
      </c>
      <c r="J88" s="309">
        <v>20</v>
      </c>
      <c r="K88" s="323"/>
    </row>
    <row r="89" spans="2:11" s="1" customFormat="1" ht="15" customHeight="1">
      <c r="B89" s="334"/>
      <c r="C89" s="309" t="s">
        <v>1831</v>
      </c>
      <c r="D89" s="309"/>
      <c r="E89" s="309"/>
      <c r="F89" s="332" t="s">
        <v>1814</v>
      </c>
      <c r="G89" s="333"/>
      <c r="H89" s="309" t="s">
        <v>1832</v>
      </c>
      <c r="I89" s="309" t="s">
        <v>1810</v>
      </c>
      <c r="J89" s="309">
        <v>20</v>
      </c>
      <c r="K89" s="323"/>
    </row>
    <row r="90" spans="2:11" s="1" customFormat="1" ht="15" customHeight="1">
      <c r="B90" s="334"/>
      <c r="C90" s="309" t="s">
        <v>1833</v>
      </c>
      <c r="D90" s="309"/>
      <c r="E90" s="309"/>
      <c r="F90" s="332" t="s">
        <v>1814</v>
      </c>
      <c r="G90" s="333"/>
      <c r="H90" s="309" t="s">
        <v>1834</v>
      </c>
      <c r="I90" s="309" t="s">
        <v>1810</v>
      </c>
      <c r="J90" s="309">
        <v>50</v>
      </c>
      <c r="K90" s="323"/>
    </row>
    <row r="91" spans="2:11" s="1" customFormat="1" ht="15" customHeight="1">
      <c r="B91" s="334"/>
      <c r="C91" s="309" t="s">
        <v>1835</v>
      </c>
      <c r="D91" s="309"/>
      <c r="E91" s="309"/>
      <c r="F91" s="332" t="s">
        <v>1814</v>
      </c>
      <c r="G91" s="333"/>
      <c r="H91" s="309" t="s">
        <v>1835</v>
      </c>
      <c r="I91" s="309" t="s">
        <v>1810</v>
      </c>
      <c r="J91" s="309">
        <v>50</v>
      </c>
      <c r="K91" s="323"/>
    </row>
    <row r="92" spans="2:11" s="1" customFormat="1" ht="15" customHeight="1">
      <c r="B92" s="334"/>
      <c r="C92" s="309" t="s">
        <v>1836</v>
      </c>
      <c r="D92" s="309"/>
      <c r="E92" s="309"/>
      <c r="F92" s="332" t="s">
        <v>1814</v>
      </c>
      <c r="G92" s="333"/>
      <c r="H92" s="309" t="s">
        <v>1837</v>
      </c>
      <c r="I92" s="309" t="s">
        <v>1810</v>
      </c>
      <c r="J92" s="309">
        <v>255</v>
      </c>
      <c r="K92" s="323"/>
    </row>
    <row r="93" spans="2:11" s="1" customFormat="1" ht="15" customHeight="1">
      <c r="B93" s="334"/>
      <c r="C93" s="309" t="s">
        <v>1838</v>
      </c>
      <c r="D93" s="309"/>
      <c r="E93" s="309"/>
      <c r="F93" s="332" t="s">
        <v>1808</v>
      </c>
      <c r="G93" s="333"/>
      <c r="H93" s="309" t="s">
        <v>1839</v>
      </c>
      <c r="I93" s="309" t="s">
        <v>1840</v>
      </c>
      <c r="J93" s="309"/>
      <c r="K93" s="323"/>
    </row>
    <row r="94" spans="2:11" s="1" customFormat="1" ht="15" customHeight="1">
      <c r="B94" s="334"/>
      <c r="C94" s="309" t="s">
        <v>1841</v>
      </c>
      <c r="D94" s="309"/>
      <c r="E94" s="309"/>
      <c r="F94" s="332" t="s">
        <v>1808</v>
      </c>
      <c r="G94" s="333"/>
      <c r="H94" s="309" t="s">
        <v>1842</v>
      </c>
      <c r="I94" s="309" t="s">
        <v>1843</v>
      </c>
      <c r="J94" s="309"/>
      <c r="K94" s="323"/>
    </row>
    <row r="95" spans="2:11" s="1" customFormat="1" ht="15" customHeight="1">
      <c r="B95" s="334"/>
      <c r="C95" s="309" t="s">
        <v>1844</v>
      </c>
      <c r="D95" s="309"/>
      <c r="E95" s="309"/>
      <c r="F95" s="332" t="s">
        <v>1808</v>
      </c>
      <c r="G95" s="333"/>
      <c r="H95" s="309" t="s">
        <v>1844</v>
      </c>
      <c r="I95" s="309" t="s">
        <v>1843</v>
      </c>
      <c r="J95" s="309"/>
      <c r="K95" s="323"/>
    </row>
    <row r="96" spans="2:11" s="1" customFormat="1" ht="15" customHeight="1">
      <c r="B96" s="334"/>
      <c r="C96" s="309" t="s">
        <v>40</v>
      </c>
      <c r="D96" s="309"/>
      <c r="E96" s="309"/>
      <c r="F96" s="332" t="s">
        <v>1808</v>
      </c>
      <c r="G96" s="333"/>
      <c r="H96" s="309" t="s">
        <v>1845</v>
      </c>
      <c r="I96" s="309" t="s">
        <v>1843</v>
      </c>
      <c r="J96" s="309"/>
      <c r="K96" s="323"/>
    </row>
    <row r="97" spans="2:11" s="1" customFormat="1" ht="15" customHeight="1">
      <c r="B97" s="334"/>
      <c r="C97" s="309" t="s">
        <v>50</v>
      </c>
      <c r="D97" s="309"/>
      <c r="E97" s="309"/>
      <c r="F97" s="332" t="s">
        <v>1808</v>
      </c>
      <c r="G97" s="333"/>
      <c r="H97" s="309" t="s">
        <v>1846</v>
      </c>
      <c r="I97" s="309" t="s">
        <v>1843</v>
      </c>
      <c r="J97" s="309"/>
      <c r="K97" s="323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1847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1802</v>
      </c>
      <c r="D103" s="324"/>
      <c r="E103" s="324"/>
      <c r="F103" s="324" t="s">
        <v>1803</v>
      </c>
      <c r="G103" s="325"/>
      <c r="H103" s="324" t="s">
        <v>56</v>
      </c>
      <c r="I103" s="324" t="s">
        <v>59</v>
      </c>
      <c r="J103" s="324" t="s">
        <v>1804</v>
      </c>
      <c r="K103" s="323"/>
    </row>
    <row r="104" spans="2:11" s="1" customFormat="1" ht="17.25" customHeight="1">
      <c r="B104" s="321"/>
      <c r="C104" s="326" t="s">
        <v>1805</v>
      </c>
      <c r="D104" s="326"/>
      <c r="E104" s="326"/>
      <c r="F104" s="327" t="s">
        <v>1806</v>
      </c>
      <c r="G104" s="328"/>
      <c r="H104" s="326"/>
      <c r="I104" s="326"/>
      <c r="J104" s="326" t="s">
        <v>1807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pans="2:11" s="1" customFormat="1" ht="15" customHeight="1">
      <c r="B106" s="321"/>
      <c r="C106" s="309" t="s">
        <v>55</v>
      </c>
      <c r="D106" s="331"/>
      <c r="E106" s="331"/>
      <c r="F106" s="332" t="s">
        <v>1808</v>
      </c>
      <c r="G106" s="309"/>
      <c r="H106" s="309" t="s">
        <v>1848</v>
      </c>
      <c r="I106" s="309" t="s">
        <v>1810</v>
      </c>
      <c r="J106" s="309">
        <v>20</v>
      </c>
      <c r="K106" s="323"/>
    </row>
    <row r="107" spans="2:11" s="1" customFormat="1" ht="15" customHeight="1">
      <c r="B107" s="321"/>
      <c r="C107" s="309" t="s">
        <v>1811</v>
      </c>
      <c r="D107" s="309"/>
      <c r="E107" s="309"/>
      <c r="F107" s="332" t="s">
        <v>1808</v>
      </c>
      <c r="G107" s="309"/>
      <c r="H107" s="309" t="s">
        <v>1848</v>
      </c>
      <c r="I107" s="309" t="s">
        <v>1810</v>
      </c>
      <c r="J107" s="309">
        <v>120</v>
      </c>
      <c r="K107" s="323"/>
    </row>
    <row r="108" spans="2:11" s="1" customFormat="1" ht="15" customHeight="1">
      <c r="B108" s="334"/>
      <c r="C108" s="309" t="s">
        <v>1813</v>
      </c>
      <c r="D108" s="309"/>
      <c r="E108" s="309"/>
      <c r="F108" s="332" t="s">
        <v>1814</v>
      </c>
      <c r="G108" s="309"/>
      <c r="H108" s="309" t="s">
        <v>1848</v>
      </c>
      <c r="I108" s="309" t="s">
        <v>1810</v>
      </c>
      <c r="J108" s="309">
        <v>50</v>
      </c>
      <c r="K108" s="323"/>
    </row>
    <row r="109" spans="2:11" s="1" customFormat="1" ht="15" customHeight="1">
      <c r="B109" s="334"/>
      <c r="C109" s="309" t="s">
        <v>1816</v>
      </c>
      <c r="D109" s="309"/>
      <c r="E109" s="309"/>
      <c r="F109" s="332" t="s">
        <v>1808</v>
      </c>
      <c r="G109" s="309"/>
      <c r="H109" s="309" t="s">
        <v>1848</v>
      </c>
      <c r="I109" s="309" t="s">
        <v>1818</v>
      </c>
      <c r="J109" s="309"/>
      <c r="K109" s="323"/>
    </row>
    <row r="110" spans="2:11" s="1" customFormat="1" ht="15" customHeight="1">
      <c r="B110" s="334"/>
      <c r="C110" s="309" t="s">
        <v>1827</v>
      </c>
      <c r="D110" s="309"/>
      <c r="E110" s="309"/>
      <c r="F110" s="332" t="s">
        <v>1814</v>
      </c>
      <c r="G110" s="309"/>
      <c r="H110" s="309" t="s">
        <v>1848</v>
      </c>
      <c r="I110" s="309" t="s">
        <v>1810</v>
      </c>
      <c r="J110" s="309">
        <v>50</v>
      </c>
      <c r="K110" s="323"/>
    </row>
    <row r="111" spans="2:11" s="1" customFormat="1" ht="15" customHeight="1">
      <c r="B111" s="334"/>
      <c r="C111" s="309" t="s">
        <v>1835</v>
      </c>
      <c r="D111" s="309"/>
      <c r="E111" s="309"/>
      <c r="F111" s="332" t="s">
        <v>1814</v>
      </c>
      <c r="G111" s="309"/>
      <c r="H111" s="309" t="s">
        <v>1848</v>
      </c>
      <c r="I111" s="309" t="s">
        <v>1810</v>
      </c>
      <c r="J111" s="309">
        <v>50</v>
      </c>
      <c r="K111" s="323"/>
    </row>
    <row r="112" spans="2:11" s="1" customFormat="1" ht="15" customHeight="1">
      <c r="B112" s="334"/>
      <c r="C112" s="309" t="s">
        <v>1833</v>
      </c>
      <c r="D112" s="309"/>
      <c r="E112" s="309"/>
      <c r="F112" s="332" t="s">
        <v>1814</v>
      </c>
      <c r="G112" s="309"/>
      <c r="H112" s="309" t="s">
        <v>1848</v>
      </c>
      <c r="I112" s="309" t="s">
        <v>1810</v>
      </c>
      <c r="J112" s="309">
        <v>50</v>
      </c>
      <c r="K112" s="323"/>
    </row>
    <row r="113" spans="2:11" s="1" customFormat="1" ht="15" customHeight="1">
      <c r="B113" s="334"/>
      <c r="C113" s="309" t="s">
        <v>55</v>
      </c>
      <c r="D113" s="309"/>
      <c r="E113" s="309"/>
      <c r="F113" s="332" t="s">
        <v>1808</v>
      </c>
      <c r="G113" s="309"/>
      <c r="H113" s="309" t="s">
        <v>1849</v>
      </c>
      <c r="I113" s="309" t="s">
        <v>1810</v>
      </c>
      <c r="J113" s="309">
        <v>20</v>
      </c>
      <c r="K113" s="323"/>
    </row>
    <row r="114" spans="2:11" s="1" customFormat="1" ht="15" customHeight="1">
      <c r="B114" s="334"/>
      <c r="C114" s="309" t="s">
        <v>1850</v>
      </c>
      <c r="D114" s="309"/>
      <c r="E114" s="309"/>
      <c r="F114" s="332" t="s">
        <v>1808</v>
      </c>
      <c r="G114" s="309"/>
      <c r="H114" s="309" t="s">
        <v>1851</v>
      </c>
      <c r="I114" s="309" t="s">
        <v>1810</v>
      </c>
      <c r="J114" s="309">
        <v>120</v>
      </c>
      <c r="K114" s="323"/>
    </row>
    <row r="115" spans="2:11" s="1" customFormat="1" ht="15" customHeight="1">
      <c r="B115" s="334"/>
      <c r="C115" s="309" t="s">
        <v>40</v>
      </c>
      <c r="D115" s="309"/>
      <c r="E115" s="309"/>
      <c r="F115" s="332" t="s">
        <v>1808</v>
      </c>
      <c r="G115" s="309"/>
      <c r="H115" s="309" t="s">
        <v>1852</v>
      </c>
      <c r="I115" s="309" t="s">
        <v>1843</v>
      </c>
      <c r="J115" s="309"/>
      <c r="K115" s="323"/>
    </row>
    <row r="116" spans="2:11" s="1" customFormat="1" ht="15" customHeight="1">
      <c r="B116" s="334"/>
      <c r="C116" s="309" t="s">
        <v>50</v>
      </c>
      <c r="D116" s="309"/>
      <c r="E116" s="309"/>
      <c r="F116" s="332" t="s">
        <v>1808</v>
      </c>
      <c r="G116" s="309"/>
      <c r="H116" s="309" t="s">
        <v>1853</v>
      </c>
      <c r="I116" s="309" t="s">
        <v>1843</v>
      </c>
      <c r="J116" s="309"/>
      <c r="K116" s="323"/>
    </row>
    <row r="117" spans="2:11" s="1" customFormat="1" ht="15" customHeight="1">
      <c r="B117" s="334"/>
      <c r="C117" s="309" t="s">
        <v>59</v>
      </c>
      <c r="D117" s="309"/>
      <c r="E117" s="309"/>
      <c r="F117" s="332" t="s">
        <v>1808</v>
      </c>
      <c r="G117" s="309"/>
      <c r="H117" s="309" t="s">
        <v>1854</v>
      </c>
      <c r="I117" s="309" t="s">
        <v>1855</v>
      </c>
      <c r="J117" s="309"/>
      <c r="K117" s="323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0" t="s">
        <v>1856</v>
      </c>
      <c r="D122" s="300"/>
      <c r="E122" s="300"/>
      <c r="F122" s="300"/>
      <c r="G122" s="300"/>
      <c r="H122" s="300"/>
      <c r="I122" s="300"/>
      <c r="J122" s="300"/>
      <c r="K122" s="351"/>
    </row>
    <row r="123" spans="2:11" s="1" customFormat="1" ht="17.25" customHeight="1">
      <c r="B123" s="352"/>
      <c r="C123" s="324" t="s">
        <v>1802</v>
      </c>
      <c r="D123" s="324"/>
      <c r="E123" s="324"/>
      <c r="F123" s="324" t="s">
        <v>1803</v>
      </c>
      <c r="G123" s="325"/>
      <c r="H123" s="324" t="s">
        <v>56</v>
      </c>
      <c r="I123" s="324" t="s">
        <v>59</v>
      </c>
      <c r="J123" s="324" t="s">
        <v>1804</v>
      </c>
      <c r="K123" s="353"/>
    </row>
    <row r="124" spans="2:11" s="1" customFormat="1" ht="17.25" customHeight="1">
      <c r="B124" s="352"/>
      <c r="C124" s="326" t="s">
        <v>1805</v>
      </c>
      <c r="D124" s="326"/>
      <c r="E124" s="326"/>
      <c r="F124" s="327" t="s">
        <v>1806</v>
      </c>
      <c r="G124" s="328"/>
      <c r="H124" s="326"/>
      <c r="I124" s="326"/>
      <c r="J124" s="326" t="s">
        <v>1807</v>
      </c>
      <c r="K124" s="353"/>
    </row>
    <row r="125" spans="2:11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pans="2:11" s="1" customFormat="1" ht="15" customHeight="1">
      <c r="B126" s="354"/>
      <c r="C126" s="309" t="s">
        <v>1811</v>
      </c>
      <c r="D126" s="331"/>
      <c r="E126" s="331"/>
      <c r="F126" s="332" t="s">
        <v>1808</v>
      </c>
      <c r="G126" s="309"/>
      <c r="H126" s="309" t="s">
        <v>1848</v>
      </c>
      <c r="I126" s="309" t="s">
        <v>1810</v>
      </c>
      <c r="J126" s="309">
        <v>120</v>
      </c>
      <c r="K126" s="357"/>
    </row>
    <row r="127" spans="2:11" s="1" customFormat="1" ht="15" customHeight="1">
      <c r="B127" s="354"/>
      <c r="C127" s="309" t="s">
        <v>1857</v>
      </c>
      <c r="D127" s="309"/>
      <c r="E127" s="309"/>
      <c r="F127" s="332" t="s">
        <v>1808</v>
      </c>
      <c r="G127" s="309"/>
      <c r="H127" s="309" t="s">
        <v>1858</v>
      </c>
      <c r="I127" s="309" t="s">
        <v>1810</v>
      </c>
      <c r="J127" s="309" t="s">
        <v>1859</v>
      </c>
      <c r="K127" s="357"/>
    </row>
    <row r="128" spans="2:11" s="1" customFormat="1" ht="15" customHeight="1">
      <c r="B128" s="354"/>
      <c r="C128" s="309" t="s">
        <v>1756</v>
      </c>
      <c r="D128" s="309"/>
      <c r="E128" s="309"/>
      <c r="F128" s="332" t="s">
        <v>1808</v>
      </c>
      <c r="G128" s="309"/>
      <c r="H128" s="309" t="s">
        <v>1860</v>
      </c>
      <c r="I128" s="309" t="s">
        <v>1810</v>
      </c>
      <c r="J128" s="309" t="s">
        <v>1859</v>
      </c>
      <c r="K128" s="357"/>
    </row>
    <row r="129" spans="2:11" s="1" customFormat="1" ht="15" customHeight="1">
      <c r="B129" s="354"/>
      <c r="C129" s="309" t="s">
        <v>1819</v>
      </c>
      <c r="D129" s="309"/>
      <c r="E129" s="309"/>
      <c r="F129" s="332" t="s">
        <v>1814</v>
      </c>
      <c r="G129" s="309"/>
      <c r="H129" s="309" t="s">
        <v>1820</v>
      </c>
      <c r="I129" s="309" t="s">
        <v>1810</v>
      </c>
      <c r="J129" s="309">
        <v>15</v>
      </c>
      <c r="K129" s="357"/>
    </row>
    <row r="130" spans="2:11" s="1" customFormat="1" ht="15" customHeight="1">
      <c r="B130" s="354"/>
      <c r="C130" s="335" t="s">
        <v>1821</v>
      </c>
      <c r="D130" s="335"/>
      <c r="E130" s="335"/>
      <c r="F130" s="336" t="s">
        <v>1814</v>
      </c>
      <c r="G130" s="335"/>
      <c r="H130" s="335" t="s">
        <v>1822</v>
      </c>
      <c r="I130" s="335" t="s">
        <v>1810</v>
      </c>
      <c r="J130" s="335">
        <v>15</v>
      </c>
      <c r="K130" s="357"/>
    </row>
    <row r="131" spans="2:11" s="1" customFormat="1" ht="15" customHeight="1">
      <c r="B131" s="354"/>
      <c r="C131" s="335" t="s">
        <v>1823</v>
      </c>
      <c r="D131" s="335"/>
      <c r="E131" s="335"/>
      <c r="F131" s="336" t="s">
        <v>1814</v>
      </c>
      <c r="G131" s="335"/>
      <c r="H131" s="335" t="s">
        <v>1824</v>
      </c>
      <c r="I131" s="335" t="s">
        <v>1810</v>
      </c>
      <c r="J131" s="335">
        <v>20</v>
      </c>
      <c r="K131" s="357"/>
    </row>
    <row r="132" spans="2:11" s="1" customFormat="1" ht="15" customHeight="1">
      <c r="B132" s="354"/>
      <c r="C132" s="335" t="s">
        <v>1825</v>
      </c>
      <c r="D132" s="335"/>
      <c r="E132" s="335"/>
      <c r="F132" s="336" t="s">
        <v>1814</v>
      </c>
      <c r="G132" s="335"/>
      <c r="H132" s="335" t="s">
        <v>1826</v>
      </c>
      <c r="I132" s="335" t="s">
        <v>1810</v>
      </c>
      <c r="J132" s="335">
        <v>20</v>
      </c>
      <c r="K132" s="357"/>
    </row>
    <row r="133" spans="2:11" s="1" customFormat="1" ht="15" customHeight="1">
      <c r="B133" s="354"/>
      <c r="C133" s="309" t="s">
        <v>1813</v>
      </c>
      <c r="D133" s="309"/>
      <c r="E133" s="309"/>
      <c r="F133" s="332" t="s">
        <v>1814</v>
      </c>
      <c r="G133" s="309"/>
      <c r="H133" s="309" t="s">
        <v>1848</v>
      </c>
      <c r="I133" s="309" t="s">
        <v>1810</v>
      </c>
      <c r="J133" s="309">
        <v>50</v>
      </c>
      <c r="K133" s="357"/>
    </row>
    <row r="134" spans="2:11" s="1" customFormat="1" ht="15" customHeight="1">
      <c r="B134" s="354"/>
      <c r="C134" s="309" t="s">
        <v>1827</v>
      </c>
      <c r="D134" s="309"/>
      <c r="E134" s="309"/>
      <c r="F134" s="332" t="s">
        <v>1814</v>
      </c>
      <c r="G134" s="309"/>
      <c r="H134" s="309" t="s">
        <v>1848</v>
      </c>
      <c r="I134" s="309" t="s">
        <v>1810</v>
      </c>
      <c r="J134" s="309">
        <v>50</v>
      </c>
      <c r="K134" s="357"/>
    </row>
    <row r="135" spans="2:11" s="1" customFormat="1" ht="15" customHeight="1">
      <c r="B135" s="354"/>
      <c r="C135" s="309" t="s">
        <v>1833</v>
      </c>
      <c r="D135" s="309"/>
      <c r="E135" s="309"/>
      <c r="F135" s="332" t="s">
        <v>1814</v>
      </c>
      <c r="G135" s="309"/>
      <c r="H135" s="309" t="s">
        <v>1848</v>
      </c>
      <c r="I135" s="309" t="s">
        <v>1810</v>
      </c>
      <c r="J135" s="309">
        <v>50</v>
      </c>
      <c r="K135" s="357"/>
    </row>
    <row r="136" spans="2:11" s="1" customFormat="1" ht="15" customHeight="1">
      <c r="B136" s="354"/>
      <c r="C136" s="309" t="s">
        <v>1835</v>
      </c>
      <c r="D136" s="309"/>
      <c r="E136" s="309"/>
      <c r="F136" s="332" t="s">
        <v>1814</v>
      </c>
      <c r="G136" s="309"/>
      <c r="H136" s="309" t="s">
        <v>1848</v>
      </c>
      <c r="I136" s="309" t="s">
        <v>1810</v>
      </c>
      <c r="J136" s="309">
        <v>50</v>
      </c>
      <c r="K136" s="357"/>
    </row>
    <row r="137" spans="2:11" s="1" customFormat="1" ht="15" customHeight="1">
      <c r="B137" s="354"/>
      <c r="C137" s="309" t="s">
        <v>1836</v>
      </c>
      <c r="D137" s="309"/>
      <c r="E137" s="309"/>
      <c r="F137" s="332" t="s">
        <v>1814</v>
      </c>
      <c r="G137" s="309"/>
      <c r="H137" s="309" t="s">
        <v>1861</v>
      </c>
      <c r="I137" s="309" t="s">
        <v>1810</v>
      </c>
      <c r="J137" s="309">
        <v>255</v>
      </c>
      <c r="K137" s="357"/>
    </row>
    <row r="138" spans="2:11" s="1" customFormat="1" ht="15" customHeight="1">
      <c r="B138" s="354"/>
      <c r="C138" s="309" t="s">
        <v>1838</v>
      </c>
      <c r="D138" s="309"/>
      <c r="E138" s="309"/>
      <c r="F138" s="332" t="s">
        <v>1808</v>
      </c>
      <c r="G138" s="309"/>
      <c r="H138" s="309" t="s">
        <v>1862</v>
      </c>
      <c r="I138" s="309" t="s">
        <v>1840</v>
      </c>
      <c r="J138" s="309"/>
      <c r="K138" s="357"/>
    </row>
    <row r="139" spans="2:11" s="1" customFormat="1" ht="15" customHeight="1">
      <c r="B139" s="354"/>
      <c r="C139" s="309" t="s">
        <v>1841</v>
      </c>
      <c r="D139" s="309"/>
      <c r="E139" s="309"/>
      <c r="F139" s="332" t="s">
        <v>1808</v>
      </c>
      <c r="G139" s="309"/>
      <c r="H139" s="309" t="s">
        <v>1863</v>
      </c>
      <c r="I139" s="309" t="s">
        <v>1843</v>
      </c>
      <c r="J139" s="309"/>
      <c r="K139" s="357"/>
    </row>
    <row r="140" spans="2:11" s="1" customFormat="1" ht="15" customHeight="1">
      <c r="B140" s="354"/>
      <c r="C140" s="309" t="s">
        <v>1844</v>
      </c>
      <c r="D140" s="309"/>
      <c r="E140" s="309"/>
      <c r="F140" s="332" t="s">
        <v>1808</v>
      </c>
      <c r="G140" s="309"/>
      <c r="H140" s="309" t="s">
        <v>1844</v>
      </c>
      <c r="I140" s="309" t="s">
        <v>1843</v>
      </c>
      <c r="J140" s="309"/>
      <c r="K140" s="357"/>
    </row>
    <row r="141" spans="2:11" s="1" customFormat="1" ht="15" customHeight="1">
      <c r="B141" s="354"/>
      <c r="C141" s="309" t="s">
        <v>40</v>
      </c>
      <c r="D141" s="309"/>
      <c r="E141" s="309"/>
      <c r="F141" s="332" t="s">
        <v>1808</v>
      </c>
      <c r="G141" s="309"/>
      <c r="H141" s="309" t="s">
        <v>1864</v>
      </c>
      <c r="I141" s="309" t="s">
        <v>1843</v>
      </c>
      <c r="J141" s="309"/>
      <c r="K141" s="357"/>
    </row>
    <row r="142" spans="2:11" s="1" customFormat="1" ht="15" customHeight="1">
      <c r="B142" s="354"/>
      <c r="C142" s="309" t="s">
        <v>1865</v>
      </c>
      <c r="D142" s="309"/>
      <c r="E142" s="309"/>
      <c r="F142" s="332" t="s">
        <v>1808</v>
      </c>
      <c r="G142" s="309"/>
      <c r="H142" s="309" t="s">
        <v>1866</v>
      </c>
      <c r="I142" s="309" t="s">
        <v>1843</v>
      </c>
      <c r="J142" s="309"/>
      <c r="K142" s="357"/>
    </row>
    <row r="143" spans="2:11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2:11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1867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1802</v>
      </c>
      <c r="D148" s="324"/>
      <c r="E148" s="324"/>
      <c r="F148" s="324" t="s">
        <v>1803</v>
      </c>
      <c r="G148" s="325"/>
      <c r="H148" s="324" t="s">
        <v>56</v>
      </c>
      <c r="I148" s="324" t="s">
        <v>59</v>
      </c>
      <c r="J148" s="324" t="s">
        <v>1804</v>
      </c>
      <c r="K148" s="323"/>
    </row>
    <row r="149" spans="2:11" s="1" customFormat="1" ht="17.25" customHeight="1">
      <c r="B149" s="321"/>
      <c r="C149" s="326" t="s">
        <v>1805</v>
      </c>
      <c r="D149" s="326"/>
      <c r="E149" s="326"/>
      <c r="F149" s="327" t="s">
        <v>1806</v>
      </c>
      <c r="G149" s="328"/>
      <c r="H149" s="326"/>
      <c r="I149" s="326"/>
      <c r="J149" s="326" t="s">
        <v>1807</v>
      </c>
      <c r="K149" s="323"/>
    </row>
    <row r="150" spans="2:11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pans="2:11" s="1" customFormat="1" ht="15" customHeight="1">
      <c r="B151" s="334"/>
      <c r="C151" s="361" t="s">
        <v>1811</v>
      </c>
      <c r="D151" s="309"/>
      <c r="E151" s="309"/>
      <c r="F151" s="362" t="s">
        <v>1808</v>
      </c>
      <c r="G151" s="309"/>
      <c r="H151" s="361" t="s">
        <v>1848</v>
      </c>
      <c r="I151" s="361" t="s">
        <v>1810</v>
      </c>
      <c r="J151" s="361">
        <v>120</v>
      </c>
      <c r="K151" s="357"/>
    </row>
    <row r="152" spans="2:11" s="1" customFormat="1" ht="15" customHeight="1">
      <c r="B152" s="334"/>
      <c r="C152" s="361" t="s">
        <v>1857</v>
      </c>
      <c r="D152" s="309"/>
      <c r="E152" s="309"/>
      <c r="F152" s="362" t="s">
        <v>1808</v>
      </c>
      <c r="G152" s="309"/>
      <c r="H152" s="361" t="s">
        <v>1868</v>
      </c>
      <c r="I152" s="361" t="s">
        <v>1810</v>
      </c>
      <c r="J152" s="361" t="s">
        <v>1859</v>
      </c>
      <c r="K152" s="357"/>
    </row>
    <row r="153" spans="2:11" s="1" customFormat="1" ht="15" customHeight="1">
      <c r="B153" s="334"/>
      <c r="C153" s="361" t="s">
        <v>1756</v>
      </c>
      <c r="D153" s="309"/>
      <c r="E153" s="309"/>
      <c r="F153" s="362" t="s">
        <v>1808</v>
      </c>
      <c r="G153" s="309"/>
      <c r="H153" s="361" t="s">
        <v>1869</v>
      </c>
      <c r="I153" s="361" t="s">
        <v>1810</v>
      </c>
      <c r="J153" s="361" t="s">
        <v>1859</v>
      </c>
      <c r="K153" s="357"/>
    </row>
    <row r="154" spans="2:11" s="1" customFormat="1" ht="15" customHeight="1">
      <c r="B154" s="334"/>
      <c r="C154" s="361" t="s">
        <v>1813</v>
      </c>
      <c r="D154" s="309"/>
      <c r="E154" s="309"/>
      <c r="F154" s="362" t="s">
        <v>1814</v>
      </c>
      <c r="G154" s="309"/>
      <c r="H154" s="361" t="s">
        <v>1848</v>
      </c>
      <c r="I154" s="361" t="s">
        <v>1810</v>
      </c>
      <c r="J154" s="361">
        <v>50</v>
      </c>
      <c r="K154" s="357"/>
    </row>
    <row r="155" spans="2:11" s="1" customFormat="1" ht="15" customHeight="1">
      <c r="B155" s="334"/>
      <c r="C155" s="361" t="s">
        <v>1816</v>
      </c>
      <c r="D155" s="309"/>
      <c r="E155" s="309"/>
      <c r="F155" s="362" t="s">
        <v>1808</v>
      </c>
      <c r="G155" s="309"/>
      <c r="H155" s="361" t="s">
        <v>1848</v>
      </c>
      <c r="I155" s="361" t="s">
        <v>1818</v>
      </c>
      <c r="J155" s="361"/>
      <c r="K155" s="357"/>
    </row>
    <row r="156" spans="2:11" s="1" customFormat="1" ht="15" customHeight="1">
      <c r="B156" s="334"/>
      <c r="C156" s="361" t="s">
        <v>1827</v>
      </c>
      <c r="D156" s="309"/>
      <c r="E156" s="309"/>
      <c r="F156" s="362" t="s">
        <v>1814</v>
      </c>
      <c r="G156" s="309"/>
      <c r="H156" s="361" t="s">
        <v>1848</v>
      </c>
      <c r="I156" s="361" t="s">
        <v>1810</v>
      </c>
      <c r="J156" s="361">
        <v>50</v>
      </c>
      <c r="K156" s="357"/>
    </row>
    <row r="157" spans="2:11" s="1" customFormat="1" ht="15" customHeight="1">
      <c r="B157" s="334"/>
      <c r="C157" s="361" t="s">
        <v>1835</v>
      </c>
      <c r="D157" s="309"/>
      <c r="E157" s="309"/>
      <c r="F157" s="362" t="s">
        <v>1814</v>
      </c>
      <c r="G157" s="309"/>
      <c r="H157" s="361" t="s">
        <v>1848</v>
      </c>
      <c r="I157" s="361" t="s">
        <v>1810</v>
      </c>
      <c r="J157" s="361">
        <v>50</v>
      </c>
      <c r="K157" s="357"/>
    </row>
    <row r="158" spans="2:11" s="1" customFormat="1" ht="15" customHeight="1">
      <c r="B158" s="334"/>
      <c r="C158" s="361" t="s">
        <v>1833</v>
      </c>
      <c r="D158" s="309"/>
      <c r="E158" s="309"/>
      <c r="F158" s="362" t="s">
        <v>1814</v>
      </c>
      <c r="G158" s="309"/>
      <c r="H158" s="361" t="s">
        <v>1848</v>
      </c>
      <c r="I158" s="361" t="s">
        <v>1810</v>
      </c>
      <c r="J158" s="361">
        <v>50</v>
      </c>
      <c r="K158" s="357"/>
    </row>
    <row r="159" spans="2:11" s="1" customFormat="1" ht="15" customHeight="1">
      <c r="B159" s="334"/>
      <c r="C159" s="361" t="s">
        <v>102</v>
      </c>
      <c r="D159" s="309"/>
      <c r="E159" s="309"/>
      <c r="F159" s="362" t="s">
        <v>1808</v>
      </c>
      <c r="G159" s="309"/>
      <c r="H159" s="361" t="s">
        <v>1870</v>
      </c>
      <c r="I159" s="361" t="s">
        <v>1810</v>
      </c>
      <c r="J159" s="361" t="s">
        <v>1871</v>
      </c>
      <c r="K159" s="357"/>
    </row>
    <row r="160" spans="2:11" s="1" customFormat="1" ht="15" customHeight="1">
      <c r="B160" s="334"/>
      <c r="C160" s="361" t="s">
        <v>1872</v>
      </c>
      <c r="D160" s="309"/>
      <c r="E160" s="309"/>
      <c r="F160" s="362" t="s">
        <v>1808</v>
      </c>
      <c r="G160" s="309"/>
      <c r="H160" s="361" t="s">
        <v>1873</v>
      </c>
      <c r="I160" s="361" t="s">
        <v>1843</v>
      </c>
      <c r="J160" s="361"/>
      <c r="K160" s="357"/>
    </row>
    <row r="161" spans="2:1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pans="2:11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1874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1802</v>
      </c>
      <c r="D166" s="324"/>
      <c r="E166" s="324"/>
      <c r="F166" s="324" t="s">
        <v>1803</v>
      </c>
      <c r="G166" s="366"/>
      <c r="H166" s="367" t="s">
        <v>56</v>
      </c>
      <c r="I166" s="367" t="s">
        <v>59</v>
      </c>
      <c r="J166" s="324" t="s">
        <v>1804</v>
      </c>
      <c r="K166" s="301"/>
    </row>
    <row r="167" spans="2:11" s="1" customFormat="1" ht="17.25" customHeight="1">
      <c r="B167" s="302"/>
      <c r="C167" s="326" t="s">
        <v>1805</v>
      </c>
      <c r="D167" s="326"/>
      <c r="E167" s="326"/>
      <c r="F167" s="327" t="s">
        <v>1806</v>
      </c>
      <c r="G167" s="368"/>
      <c r="H167" s="369"/>
      <c r="I167" s="369"/>
      <c r="J167" s="326" t="s">
        <v>1807</v>
      </c>
      <c r="K167" s="304"/>
    </row>
    <row r="168" spans="2:11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pans="2:11" s="1" customFormat="1" ht="15" customHeight="1">
      <c r="B169" s="334"/>
      <c r="C169" s="309" t="s">
        <v>1811</v>
      </c>
      <c r="D169" s="309"/>
      <c r="E169" s="309"/>
      <c r="F169" s="332" t="s">
        <v>1808</v>
      </c>
      <c r="G169" s="309"/>
      <c r="H169" s="309" t="s">
        <v>1848</v>
      </c>
      <c r="I169" s="309" t="s">
        <v>1810</v>
      </c>
      <c r="J169" s="309">
        <v>120</v>
      </c>
      <c r="K169" s="357"/>
    </row>
    <row r="170" spans="2:11" s="1" customFormat="1" ht="15" customHeight="1">
      <c r="B170" s="334"/>
      <c r="C170" s="309" t="s">
        <v>1857</v>
      </c>
      <c r="D170" s="309"/>
      <c r="E170" s="309"/>
      <c r="F170" s="332" t="s">
        <v>1808</v>
      </c>
      <c r="G170" s="309"/>
      <c r="H170" s="309" t="s">
        <v>1858</v>
      </c>
      <c r="I170" s="309" t="s">
        <v>1810</v>
      </c>
      <c r="J170" s="309" t="s">
        <v>1859</v>
      </c>
      <c r="K170" s="357"/>
    </row>
    <row r="171" spans="2:11" s="1" customFormat="1" ht="15" customHeight="1">
      <c r="B171" s="334"/>
      <c r="C171" s="309" t="s">
        <v>1756</v>
      </c>
      <c r="D171" s="309"/>
      <c r="E171" s="309"/>
      <c r="F171" s="332" t="s">
        <v>1808</v>
      </c>
      <c r="G171" s="309"/>
      <c r="H171" s="309" t="s">
        <v>1875</v>
      </c>
      <c r="I171" s="309" t="s">
        <v>1810</v>
      </c>
      <c r="J171" s="309" t="s">
        <v>1859</v>
      </c>
      <c r="K171" s="357"/>
    </row>
    <row r="172" spans="2:11" s="1" customFormat="1" ht="15" customHeight="1">
      <c r="B172" s="334"/>
      <c r="C172" s="309" t="s">
        <v>1813</v>
      </c>
      <c r="D172" s="309"/>
      <c r="E172" s="309"/>
      <c r="F172" s="332" t="s">
        <v>1814</v>
      </c>
      <c r="G172" s="309"/>
      <c r="H172" s="309" t="s">
        <v>1875</v>
      </c>
      <c r="I172" s="309" t="s">
        <v>1810</v>
      </c>
      <c r="J172" s="309">
        <v>50</v>
      </c>
      <c r="K172" s="357"/>
    </row>
    <row r="173" spans="2:11" s="1" customFormat="1" ht="15" customHeight="1">
      <c r="B173" s="334"/>
      <c r="C173" s="309" t="s">
        <v>1816</v>
      </c>
      <c r="D173" s="309"/>
      <c r="E173" s="309"/>
      <c r="F173" s="332" t="s">
        <v>1808</v>
      </c>
      <c r="G173" s="309"/>
      <c r="H173" s="309" t="s">
        <v>1875</v>
      </c>
      <c r="I173" s="309" t="s">
        <v>1818</v>
      </c>
      <c r="J173" s="309"/>
      <c r="K173" s="357"/>
    </row>
    <row r="174" spans="2:11" s="1" customFormat="1" ht="15" customHeight="1">
      <c r="B174" s="334"/>
      <c r="C174" s="309" t="s">
        <v>1827</v>
      </c>
      <c r="D174" s="309"/>
      <c r="E174" s="309"/>
      <c r="F174" s="332" t="s">
        <v>1814</v>
      </c>
      <c r="G174" s="309"/>
      <c r="H174" s="309" t="s">
        <v>1875</v>
      </c>
      <c r="I174" s="309" t="s">
        <v>1810</v>
      </c>
      <c r="J174" s="309">
        <v>50</v>
      </c>
      <c r="K174" s="357"/>
    </row>
    <row r="175" spans="2:11" s="1" customFormat="1" ht="15" customHeight="1">
      <c r="B175" s="334"/>
      <c r="C175" s="309" t="s">
        <v>1835</v>
      </c>
      <c r="D175" s="309"/>
      <c r="E175" s="309"/>
      <c r="F175" s="332" t="s">
        <v>1814</v>
      </c>
      <c r="G175" s="309"/>
      <c r="H175" s="309" t="s">
        <v>1875</v>
      </c>
      <c r="I175" s="309" t="s">
        <v>1810</v>
      </c>
      <c r="J175" s="309">
        <v>50</v>
      </c>
      <c r="K175" s="357"/>
    </row>
    <row r="176" spans="2:11" s="1" customFormat="1" ht="15" customHeight="1">
      <c r="B176" s="334"/>
      <c r="C176" s="309" t="s">
        <v>1833</v>
      </c>
      <c r="D176" s="309"/>
      <c r="E176" s="309"/>
      <c r="F176" s="332" t="s">
        <v>1814</v>
      </c>
      <c r="G176" s="309"/>
      <c r="H176" s="309" t="s">
        <v>1875</v>
      </c>
      <c r="I176" s="309" t="s">
        <v>1810</v>
      </c>
      <c r="J176" s="309">
        <v>50</v>
      </c>
      <c r="K176" s="357"/>
    </row>
    <row r="177" spans="2:11" s="1" customFormat="1" ht="15" customHeight="1">
      <c r="B177" s="334"/>
      <c r="C177" s="309" t="s">
        <v>127</v>
      </c>
      <c r="D177" s="309"/>
      <c r="E177" s="309"/>
      <c r="F177" s="332" t="s">
        <v>1808</v>
      </c>
      <c r="G177" s="309"/>
      <c r="H177" s="309" t="s">
        <v>1876</v>
      </c>
      <c r="I177" s="309" t="s">
        <v>1877</v>
      </c>
      <c r="J177" s="309"/>
      <c r="K177" s="357"/>
    </row>
    <row r="178" spans="2:11" s="1" customFormat="1" ht="15" customHeight="1">
      <c r="B178" s="334"/>
      <c r="C178" s="309" t="s">
        <v>59</v>
      </c>
      <c r="D178" s="309"/>
      <c r="E178" s="309"/>
      <c r="F178" s="332" t="s">
        <v>1808</v>
      </c>
      <c r="G178" s="309"/>
      <c r="H178" s="309" t="s">
        <v>1878</v>
      </c>
      <c r="I178" s="309" t="s">
        <v>1879</v>
      </c>
      <c r="J178" s="309">
        <v>1</v>
      </c>
      <c r="K178" s="357"/>
    </row>
    <row r="179" spans="2:11" s="1" customFormat="1" ht="15" customHeight="1">
      <c r="B179" s="334"/>
      <c r="C179" s="309" t="s">
        <v>55</v>
      </c>
      <c r="D179" s="309"/>
      <c r="E179" s="309"/>
      <c r="F179" s="332" t="s">
        <v>1808</v>
      </c>
      <c r="G179" s="309"/>
      <c r="H179" s="309" t="s">
        <v>1880</v>
      </c>
      <c r="I179" s="309" t="s">
        <v>1810</v>
      </c>
      <c r="J179" s="309">
        <v>20</v>
      </c>
      <c r="K179" s="357"/>
    </row>
    <row r="180" spans="2:11" s="1" customFormat="1" ht="15" customHeight="1">
      <c r="B180" s="334"/>
      <c r="C180" s="309" t="s">
        <v>56</v>
      </c>
      <c r="D180" s="309"/>
      <c r="E180" s="309"/>
      <c r="F180" s="332" t="s">
        <v>1808</v>
      </c>
      <c r="G180" s="309"/>
      <c r="H180" s="309" t="s">
        <v>1881</v>
      </c>
      <c r="I180" s="309" t="s">
        <v>1810</v>
      </c>
      <c r="J180" s="309">
        <v>255</v>
      </c>
      <c r="K180" s="357"/>
    </row>
    <row r="181" spans="2:11" s="1" customFormat="1" ht="15" customHeight="1">
      <c r="B181" s="334"/>
      <c r="C181" s="309" t="s">
        <v>128</v>
      </c>
      <c r="D181" s="309"/>
      <c r="E181" s="309"/>
      <c r="F181" s="332" t="s">
        <v>1808</v>
      </c>
      <c r="G181" s="309"/>
      <c r="H181" s="309" t="s">
        <v>1772</v>
      </c>
      <c r="I181" s="309" t="s">
        <v>1810</v>
      </c>
      <c r="J181" s="309">
        <v>10</v>
      </c>
      <c r="K181" s="357"/>
    </row>
    <row r="182" spans="2:11" s="1" customFormat="1" ht="15" customHeight="1">
      <c r="B182" s="334"/>
      <c r="C182" s="309" t="s">
        <v>129</v>
      </c>
      <c r="D182" s="309"/>
      <c r="E182" s="309"/>
      <c r="F182" s="332" t="s">
        <v>1808</v>
      </c>
      <c r="G182" s="309"/>
      <c r="H182" s="309" t="s">
        <v>1882</v>
      </c>
      <c r="I182" s="309" t="s">
        <v>1843</v>
      </c>
      <c r="J182" s="309"/>
      <c r="K182" s="357"/>
    </row>
    <row r="183" spans="2:11" s="1" customFormat="1" ht="15" customHeight="1">
      <c r="B183" s="334"/>
      <c r="C183" s="309" t="s">
        <v>1883</v>
      </c>
      <c r="D183" s="309"/>
      <c r="E183" s="309"/>
      <c r="F183" s="332" t="s">
        <v>1808</v>
      </c>
      <c r="G183" s="309"/>
      <c r="H183" s="309" t="s">
        <v>1884</v>
      </c>
      <c r="I183" s="309" t="s">
        <v>1843</v>
      </c>
      <c r="J183" s="309"/>
      <c r="K183" s="357"/>
    </row>
    <row r="184" spans="2:11" s="1" customFormat="1" ht="15" customHeight="1">
      <c r="B184" s="334"/>
      <c r="C184" s="309" t="s">
        <v>1872</v>
      </c>
      <c r="D184" s="309"/>
      <c r="E184" s="309"/>
      <c r="F184" s="332" t="s">
        <v>1808</v>
      </c>
      <c r="G184" s="309"/>
      <c r="H184" s="309" t="s">
        <v>1885</v>
      </c>
      <c r="I184" s="309" t="s">
        <v>1843</v>
      </c>
      <c r="J184" s="309"/>
      <c r="K184" s="357"/>
    </row>
    <row r="185" spans="2:11" s="1" customFormat="1" ht="15" customHeight="1">
      <c r="B185" s="334"/>
      <c r="C185" s="309" t="s">
        <v>131</v>
      </c>
      <c r="D185" s="309"/>
      <c r="E185" s="309"/>
      <c r="F185" s="332" t="s">
        <v>1814</v>
      </c>
      <c r="G185" s="309"/>
      <c r="H185" s="309" t="s">
        <v>1886</v>
      </c>
      <c r="I185" s="309" t="s">
        <v>1810</v>
      </c>
      <c r="J185" s="309">
        <v>50</v>
      </c>
      <c r="K185" s="357"/>
    </row>
    <row r="186" spans="2:11" s="1" customFormat="1" ht="15" customHeight="1">
      <c r="B186" s="334"/>
      <c r="C186" s="309" t="s">
        <v>1887</v>
      </c>
      <c r="D186" s="309"/>
      <c r="E186" s="309"/>
      <c r="F186" s="332" t="s">
        <v>1814</v>
      </c>
      <c r="G186" s="309"/>
      <c r="H186" s="309" t="s">
        <v>1888</v>
      </c>
      <c r="I186" s="309" t="s">
        <v>1889</v>
      </c>
      <c r="J186" s="309"/>
      <c r="K186" s="357"/>
    </row>
    <row r="187" spans="2:11" s="1" customFormat="1" ht="15" customHeight="1">
      <c r="B187" s="334"/>
      <c r="C187" s="309" t="s">
        <v>1890</v>
      </c>
      <c r="D187" s="309"/>
      <c r="E187" s="309"/>
      <c r="F187" s="332" t="s">
        <v>1814</v>
      </c>
      <c r="G187" s="309"/>
      <c r="H187" s="309" t="s">
        <v>1891</v>
      </c>
      <c r="I187" s="309" t="s">
        <v>1889</v>
      </c>
      <c r="J187" s="309"/>
      <c r="K187" s="357"/>
    </row>
    <row r="188" spans="2:11" s="1" customFormat="1" ht="15" customHeight="1">
      <c r="B188" s="334"/>
      <c r="C188" s="309" t="s">
        <v>1892</v>
      </c>
      <c r="D188" s="309"/>
      <c r="E188" s="309"/>
      <c r="F188" s="332" t="s">
        <v>1814</v>
      </c>
      <c r="G188" s="309"/>
      <c r="H188" s="309" t="s">
        <v>1893</v>
      </c>
      <c r="I188" s="309" t="s">
        <v>1889</v>
      </c>
      <c r="J188" s="309"/>
      <c r="K188" s="357"/>
    </row>
    <row r="189" spans="2:11" s="1" customFormat="1" ht="15" customHeight="1">
      <c r="B189" s="334"/>
      <c r="C189" s="370" t="s">
        <v>1894</v>
      </c>
      <c r="D189" s="309"/>
      <c r="E189" s="309"/>
      <c r="F189" s="332" t="s">
        <v>1814</v>
      </c>
      <c r="G189" s="309"/>
      <c r="H189" s="309" t="s">
        <v>1895</v>
      </c>
      <c r="I189" s="309" t="s">
        <v>1896</v>
      </c>
      <c r="J189" s="371" t="s">
        <v>1897</v>
      </c>
      <c r="K189" s="357"/>
    </row>
    <row r="190" spans="2:11" s="17" customFormat="1" ht="15" customHeight="1">
      <c r="B190" s="372"/>
      <c r="C190" s="373" t="s">
        <v>1898</v>
      </c>
      <c r="D190" s="374"/>
      <c r="E190" s="374"/>
      <c r="F190" s="375" t="s">
        <v>1814</v>
      </c>
      <c r="G190" s="374"/>
      <c r="H190" s="374" t="s">
        <v>1899</v>
      </c>
      <c r="I190" s="374" t="s">
        <v>1896</v>
      </c>
      <c r="J190" s="376" t="s">
        <v>1897</v>
      </c>
      <c r="K190" s="377"/>
    </row>
    <row r="191" spans="2:11" s="1" customFormat="1" ht="15" customHeight="1">
      <c r="B191" s="334"/>
      <c r="C191" s="370" t="s">
        <v>44</v>
      </c>
      <c r="D191" s="309"/>
      <c r="E191" s="309"/>
      <c r="F191" s="332" t="s">
        <v>1808</v>
      </c>
      <c r="G191" s="309"/>
      <c r="H191" s="306" t="s">
        <v>1900</v>
      </c>
      <c r="I191" s="309" t="s">
        <v>1901</v>
      </c>
      <c r="J191" s="309"/>
      <c r="K191" s="357"/>
    </row>
    <row r="192" spans="2:11" s="1" customFormat="1" ht="15" customHeight="1">
      <c r="B192" s="334"/>
      <c r="C192" s="370" t="s">
        <v>1902</v>
      </c>
      <c r="D192" s="309"/>
      <c r="E192" s="309"/>
      <c r="F192" s="332" t="s">
        <v>1808</v>
      </c>
      <c r="G192" s="309"/>
      <c r="H192" s="309" t="s">
        <v>1903</v>
      </c>
      <c r="I192" s="309" t="s">
        <v>1843</v>
      </c>
      <c r="J192" s="309"/>
      <c r="K192" s="357"/>
    </row>
    <row r="193" spans="2:11" s="1" customFormat="1" ht="15" customHeight="1">
      <c r="B193" s="334"/>
      <c r="C193" s="370" t="s">
        <v>1904</v>
      </c>
      <c r="D193" s="309"/>
      <c r="E193" s="309"/>
      <c r="F193" s="332" t="s">
        <v>1808</v>
      </c>
      <c r="G193" s="309"/>
      <c r="H193" s="309" t="s">
        <v>1905</v>
      </c>
      <c r="I193" s="309" t="s">
        <v>1843</v>
      </c>
      <c r="J193" s="309"/>
      <c r="K193" s="357"/>
    </row>
    <row r="194" spans="2:11" s="1" customFormat="1" ht="15" customHeight="1">
      <c r="B194" s="334"/>
      <c r="C194" s="370" t="s">
        <v>1906</v>
      </c>
      <c r="D194" s="309"/>
      <c r="E194" s="309"/>
      <c r="F194" s="332" t="s">
        <v>1814</v>
      </c>
      <c r="G194" s="309"/>
      <c r="H194" s="309" t="s">
        <v>1907</v>
      </c>
      <c r="I194" s="309" t="s">
        <v>1843</v>
      </c>
      <c r="J194" s="309"/>
      <c r="K194" s="357"/>
    </row>
    <row r="195" spans="2:11" s="1" customFormat="1" ht="15" customHeight="1">
      <c r="B195" s="363"/>
      <c r="C195" s="378"/>
      <c r="D195" s="343"/>
      <c r="E195" s="343"/>
      <c r="F195" s="343"/>
      <c r="G195" s="343"/>
      <c r="H195" s="343"/>
      <c r="I195" s="343"/>
      <c r="J195" s="343"/>
      <c r="K195" s="364"/>
    </row>
    <row r="196" spans="2:11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pans="2:11" s="1" customFormat="1" ht="18.75" customHeight="1">
      <c r="B197" s="345"/>
      <c r="C197" s="355"/>
      <c r="D197" s="355"/>
      <c r="E197" s="355"/>
      <c r="F197" s="365"/>
      <c r="G197" s="355"/>
      <c r="H197" s="355"/>
      <c r="I197" s="355"/>
      <c r="J197" s="355"/>
      <c r="K197" s="345"/>
    </row>
    <row r="198" spans="2:11" s="1" customFormat="1" ht="18.75" customHeight="1"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</row>
    <row r="199" spans="2:11" s="1" customFormat="1" ht="13.5">
      <c r="B199" s="296"/>
      <c r="C199" s="297"/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1">
      <c r="B200" s="299"/>
      <c r="C200" s="300" t="s">
        <v>1908</v>
      </c>
      <c r="D200" s="300"/>
      <c r="E200" s="300"/>
      <c r="F200" s="300"/>
      <c r="G200" s="300"/>
      <c r="H200" s="300"/>
      <c r="I200" s="300"/>
      <c r="J200" s="300"/>
      <c r="K200" s="301"/>
    </row>
    <row r="201" spans="2:11" s="1" customFormat="1" ht="25.5" customHeight="1">
      <c r="B201" s="299"/>
      <c r="C201" s="379" t="s">
        <v>1909</v>
      </c>
      <c r="D201" s="379"/>
      <c r="E201" s="379"/>
      <c r="F201" s="379" t="s">
        <v>1910</v>
      </c>
      <c r="G201" s="380"/>
      <c r="H201" s="379" t="s">
        <v>1911</v>
      </c>
      <c r="I201" s="379"/>
      <c r="J201" s="379"/>
      <c r="K201" s="301"/>
    </row>
    <row r="202" spans="2:11" s="1" customFormat="1" ht="5.25" customHeight="1">
      <c r="B202" s="334"/>
      <c r="C202" s="329"/>
      <c r="D202" s="329"/>
      <c r="E202" s="329"/>
      <c r="F202" s="329"/>
      <c r="G202" s="355"/>
      <c r="H202" s="329"/>
      <c r="I202" s="329"/>
      <c r="J202" s="329"/>
      <c r="K202" s="357"/>
    </row>
    <row r="203" spans="2:11" s="1" customFormat="1" ht="15" customHeight="1">
      <c r="B203" s="334"/>
      <c r="C203" s="309" t="s">
        <v>1901</v>
      </c>
      <c r="D203" s="309"/>
      <c r="E203" s="309"/>
      <c r="F203" s="332" t="s">
        <v>45</v>
      </c>
      <c r="G203" s="309"/>
      <c r="H203" s="309" t="s">
        <v>1912</v>
      </c>
      <c r="I203" s="309"/>
      <c r="J203" s="309"/>
      <c r="K203" s="357"/>
    </row>
    <row r="204" spans="2:11" s="1" customFormat="1" ht="15" customHeight="1">
      <c r="B204" s="334"/>
      <c r="C204" s="309"/>
      <c r="D204" s="309"/>
      <c r="E204" s="309"/>
      <c r="F204" s="332" t="s">
        <v>46</v>
      </c>
      <c r="G204" s="309"/>
      <c r="H204" s="309" t="s">
        <v>1913</v>
      </c>
      <c r="I204" s="309"/>
      <c r="J204" s="309"/>
      <c r="K204" s="357"/>
    </row>
    <row r="205" spans="2:11" s="1" customFormat="1" ht="15" customHeight="1">
      <c r="B205" s="334"/>
      <c r="C205" s="309"/>
      <c r="D205" s="309"/>
      <c r="E205" s="309"/>
      <c r="F205" s="332" t="s">
        <v>49</v>
      </c>
      <c r="G205" s="309"/>
      <c r="H205" s="309" t="s">
        <v>1914</v>
      </c>
      <c r="I205" s="309"/>
      <c r="J205" s="309"/>
      <c r="K205" s="357"/>
    </row>
    <row r="206" spans="2:11" s="1" customFormat="1" ht="15" customHeight="1">
      <c r="B206" s="334"/>
      <c r="C206" s="309"/>
      <c r="D206" s="309"/>
      <c r="E206" s="309"/>
      <c r="F206" s="332" t="s">
        <v>47</v>
      </c>
      <c r="G206" s="309"/>
      <c r="H206" s="309" t="s">
        <v>1915</v>
      </c>
      <c r="I206" s="309"/>
      <c r="J206" s="309"/>
      <c r="K206" s="357"/>
    </row>
    <row r="207" spans="2:11" s="1" customFormat="1" ht="15" customHeight="1">
      <c r="B207" s="334"/>
      <c r="C207" s="309"/>
      <c r="D207" s="309"/>
      <c r="E207" s="309"/>
      <c r="F207" s="332" t="s">
        <v>48</v>
      </c>
      <c r="G207" s="309"/>
      <c r="H207" s="309" t="s">
        <v>1916</v>
      </c>
      <c r="I207" s="309"/>
      <c r="J207" s="309"/>
      <c r="K207" s="357"/>
    </row>
    <row r="208" spans="2:11" s="1" customFormat="1" ht="15" customHeight="1">
      <c r="B208" s="334"/>
      <c r="C208" s="309"/>
      <c r="D208" s="309"/>
      <c r="E208" s="309"/>
      <c r="F208" s="332"/>
      <c r="G208" s="309"/>
      <c r="H208" s="309"/>
      <c r="I208" s="309"/>
      <c r="J208" s="309"/>
      <c r="K208" s="357"/>
    </row>
    <row r="209" spans="2:11" s="1" customFormat="1" ht="15" customHeight="1">
      <c r="B209" s="334"/>
      <c r="C209" s="309" t="s">
        <v>1855</v>
      </c>
      <c r="D209" s="309"/>
      <c r="E209" s="309"/>
      <c r="F209" s="332" t="s">
        <v>81</v>
      </c>
      <c r="G209" s="309"/>
      <c r="H209" s="309" t="s">
        <v>1917</v>
      </c>
      <c r="I209" s="309"/>
      <c r="J209" s="309"/>
      <c r="K209" s="357"/>
    </row>
    <row r="210" spans="2:11" s="1" customFormat="1" ht="15" customHeight="1">
      <c r="B210" s="334"/>
      <c r="C210" s="309"/>
      <c r="D210" s="309"/>
      <c r="E210" s="309"/>
      <c r="F210" s="332" t="s">
        <v>1750</v>
      </c>
      <c r="G210" s="309"/>
      <c r="H210" s="309" t="s">
        <v>1751</v>
      </c>
      <c r="I210" s="309"/>
      <c r="J210" s="309"/>
      <c r="K210" s="357"/>
    </row>
    <row r="211" spans="2:11" s="1" customFormat="1" ht="15" customHeight="1">
      <c r="B211" s="334"/>
      <c r="C211" s="309"/>
      <c r="D211" s="309"/>
      <c r="E211" s="309"/>
      <c r="F211" s="332" t="s">
        <v>1748</v>
      </c>
      <c r="G211" s="309"/>
      <c r="H211" s="309" t="s">
        <v>1918</v>
      </c>
      <c r="I211" s="309"/>
      <c r="J211" s="309"/>
      <c r="K211" s="357"/>
    </row>
    <row r="212" spans="2:11" s="1" customFormat="1" ht="15" customHeight="1">
      <c r="B212" s="381"/>
      <c r="C212" s="309"/>
      <c r="D212" s="309"/>
      <c r="E212" s="309"/>
      <c r="F212" s="332" t="s">
        <v>1752</v>
      </c>
      <c r="G212" s="370"/>
      <c r="H212" s="361" t="s">
        <v>1753</v>
      </c>
      <c r="I212" s="361"/>
      <c r="J212" s="361"/>
      <c r="K212" s="382"/>
    </row>
    <row r="213" spans="2:11" s="1" customFormat="1" ht="15" customHeight="1">
      <c r="B213" s="381"/>
      <c r="C213" s="309"/>
      <c r="D213" s="309"/>
      <c r="E213" s="309"/>
      <c r="F213" s="332" t="s">
        <v>1754</v>
      </c>
      <c r="G213" s="370"/>
      <c r="H213" s="361" t="s">
        <v>1919</v>
      </c>
      <c r="I213" s="361"/>
      <c r="J213" s="361"/>
      <c r="K213" s="382"/>
    </row>
    <row r="214" spans="2:11" s="1" customFormat="1" ht="15" customHeight="1">
      <c r="B214" s="381"/>
      <c r="C214" s="309"/>
      <c r="D214" s="309"/>
      <c r="E214" s="309"/>
      <c r="F214" s="332"/>
      <c r="G214" s="370"/>
      <c r="H214" s="361"/>
      <c r="I214" s="361"/>
      <c r="J214" s="361"/>
      <c r="K214" s="382"/>
    </row>
    <row r="215" spans="2:11" s="1" customFormat="1" ht="15" customHeight="1">
      <c r="B215" s="381"/>
      <c r="C215" s="309" t="s">
        <v>1879</v>
      </c>
      <c r="D215" s="309"/>
      <c r="E215" s="309"/>
      <c r="F215" s="332">
        <v>1</v>
      </c>
      <c r="G215" s="370"/>
      <c r="H215" s="361" t="s">
        <v>1920</v>
      </c>
      <c r="I215" s="361"/>
      <c r="J215" s="361"/>
      <c r="K215" s="382"/>
    </row>
    <row r="216" spans="2:11" s="1" customFormat="1" ht="15" customHeight="1">
      <c r="B216" s="381"/>
      <c r="C216" s="309"/>
      <c r="D216" s="309"/>
      <c r="E216" s="309"/>
      <c r="F216" s="332">
        <v>2</v>
      </c>
      <c r="G216" s="370"/>
      <c r="H216" s="361" t="s">
        <v>1921</v>
      </c>
      <c r="I216" s="361"/>
      <c r="J216" s="361"/>
      <c r="K216" s="382"/>
    </row>
    <row r="217" spans="2:11" s="1" customFormat="1" ht="15" customHeight="1">
      <c r="B217" s="381"/>
      <c r="C217" s="309"/>
      <c r="D217" s="309"/>
      <c r="E217" s="309"/>
      <c r="F217" s="332">
        <v>3</v>
      </c>
      <c r="G217" s="370"/>
      <c r="H217" s="361" t="s">
        <v>1922</v>
      </c>
      <c r="I217" s="361"/>
      <c r="J217" s="361"/>
      <c r="K217" s="382"/>
    </row>
    <row r="218" spans="2:11" s="1" customFormat="1" ht="15" customHeight="1">
      <c r="B218" s="381"/>
      <c r="C218" s="309"/>
      <c r="D218" s="309"/>
      <c r="E218" s="309"/>
      <c r="F218" s="332">
        <v>4</v>
      </c>
      <c r="G218" s="370"/>
      <c r="H218" s="361" t="s">
        <v>1923</v>
      </c>
      <c r="I218" s="361"/>
      <c r="J218" s="361"/>
      <c r="K218" s="382"/>
    </row>
    <row r="219" spans="2:11" s="1" customFormat="1" ht="12.75" customHeight="1">
      <c r="B219" s="383"/>
      <c r="C219" s="384"/>
      <c r="D219" s="384"/>
      <c r="E219" s="384"/>
      <c r="F219" s="384"/>
      <c r="G219" s="384"/>
      <c r="H219" s="384"/>
      <c r="I219" s="384"/>
      <c r="J219" s="384"/>
      <c r="K219" s="38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Zimandl</dc:creator>
  <cp:keywords/>
  <dc:description/>
  <cp:lastModifiedBy>Lukáš Zimandl</cp:lastModifiedBy>
  <dcterms:created xsi:type="dcterms:W3CDTF">2024-04-19T10:37:46Z</dcterms:created>
  <dcterms:modified xsi:type="dcterms:W3CDTF">2024-04-19T10:37:53Z</dcterms:modified>
  <cp:category/>
  <cp:version/>
  <cp:contentType/>
  <cp:contentStatus/>
</cp:coreProperties>
</file>